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Доходы" sheetId="1" r:id="rId1"/>
    <sheet name="Расходы" sheetId="2" r:id="rId2"/>
    <sheet name="Лист3" sheetId="3" r:id="rId3"/>
  </sheets>
  <definedNames>
    <definedName name="_xlnm.Print_Area" localSheetId="1">Расходы!$A$1:$Q$40</definedName>
  </definedNames>
  <calcPr calcId="144525"/>
</workbook>
</file>

<file path=xl/calcChain.xml><?xml version="1.0" encoding="utf-8"?>
<calcChain xmlns="http://schemas.openxmlformats.org/spreadsheetml/2006/main">
  <c r="M39" i="1" l="1"/>
  <c r="M38" i="1"/>
  <c r="N8" i="2"/>
  <c r="P22" i="2"/>
  <c r="P8" i="2"/>
  <c r="M22" i="1"/>
  <c r="M20" i="1"/>
  <c r="M25" i="1" s="1"/>
  <c r="N33" i="2" l="1"/>
  <c r="N31" i="2" s="1"/>
  <c r="P34" i="2"/>
  <c r="P32" i="2"/>
  <c r="P31" i="2" l="1"/>
  <c r="N21" i="2"/>
  <c r="N14" i="2"/>
  <c r="N16" i="2"/>
  <c r="P16" i="2" s="1"/>
  <c r="N19" i="2"/>
  <c r="N18" i="2"/>
  <c r="N17" i="2"/>
  <c r="P15" i="2"/>
  <c r="N13" i="2"/>
  <c r="N11" i="2"/>
  <c r="N10" i="2"/>
  <c r="P9" i="2"/>
  <c r="M11" i="1"/>
  <c r="M16" i="1" s="1"/>
  <c r="M13" i="1"/>
  <c r="M29" i="1"/>
  <c r="M31" i="1"/>
  <c r="M33" i="1"/>
  <c r="M35" i="1" l="1"/>
  <c r="N20" i="2" l="1"/>
  <c r="N22" i="2" s="1"/>
</calcChain>
</file>

<file path=xl/sharedStrings.xml><?xml version="1.0" encoding="utf-8"?>
<sst xmlns="http://schemas.openxmlformats.org/spreadsheetml/2006/main" count="112" uniqueCount="56">
  <si>
    <t>Смета доходов</t>
  </si>
  <si>
    <t xml:space="preserve">по содержанию и текущему ремонту </t>
  </si>
  <si>
    <t xml:space="preserve">S жилых помещений </t>
  </si>
  <si>
    <t>*</t>
  </si>
  <si>
    <t>м2</t>
  </si>
  <si>
    <t>руб.</t>
  </si>
  <si>
    <t xml:space="preserve"> = </t>
  </si>
  <si>
    <t>м-в</t>
  </si>
  <si>
    <t xml:space="preserve">S нежилых помещений </t>
  </si>
  <si>
    <t>Итого сборы с населения:</t>
  </si>
  <si>
    <t>Доски объявлений в лифтах</t>
  </si>
  <si>
    <t>шт.</t>
  </si>
  <si>
    <t>Оборудование интернет-провайдера</t>
  </si>
  <si>
    <t xml:space="preserve">Аренда помещения </t>
  </si>
  <si>
    <t xml:space="preserve">Итого </t>
  </si>
  <si>
    <t>Смета расходов</t>
  </si>
  <si>
    <t>Статья расходов</t>
  </si>
  <si>
    <t>1. Содержание и обслуживание общего имущества, всего</t>
  </si>
  <si>
    <t>Итого</t>
  </si>
  <si>
    <t>Объемы и состав работ по текущему ремонту могут корректироваться в связи с производственной необходимость и по результатам общего собрания собственников МКД</t>
  </si>
  <si>
    <t>по дому №35 ул. Фосфоритная</t>
  </si>
  <si>
    <t>Расходы в месяц руб.</t>
  </si>
  <si>
    <t>Расходы в год руб.</t>
  </si>
  <si>
    <t>№</t>
  </si>
  <si>
    <t xml:space="preserve"> Содержание и техническое обслуживание лифтов</t>
  </si>
  <si>
    <t xml:space="preserve"> Страхование лифтов</t>
  </si>
  <si>
    <t>Техническое освидетельствование лифтов</t>
  </si>
  <si>
    <t xml:space="preserve"> Услуги по приему платежей ООО "РИРЦ"</t>
  </si>
  <si>
    <t xml:space="preserve">Проверка вентканалов </t>
  </si>
  <si>
    <t xml:space="preserve">Отчисления в ПФ и ФСС </t>
  </si>
  <si>
    <t>Услуги аварийной службы</t>
  </si>
  <si>
    <t>Противогололедые материалы</t>
  </si>
  <si>
    <t>Материалы, инвентарь и хоз. принадлежности</t>
  </si>
  <si>
    <t>2.Текущий ремонт общего имущества</t>
  </si>
  <si>
    <t>на 2019 год</t>
  </si>
  <si>
    <t xml:space="preserve">Затраты на з/плату работникам </t>
  </si>
  <si>
    <t>Техническое обслуживание газапровода</t>
  </si>
  <si>
    <t>1. Содержание и обслуживание котельной, всего</t>
  </si>
  <si>
    <t>Техническое обслуживание котельной</t>
  </si>
  <si>
    <t>Страхование крышной котельной</t>
  </si>
  <si>
    <t>Услуги по ЧС сеть газопотребления</t>
  </si>
  <si>
    <t xml:space="preserve">3. Административно - управленческие расходы </t>
  </si>
  <si>
    <t xml:space="preserve">Содержание жилья </t>
  </si>
  <si>
    <t xml:space="preserve">Т.О. котельной </t>
  </si>
  <si>
    <r>
      <t>1311130,84 - (10800руб. Аренда оборудования)/5142,90/12 м-в=</t>
    </r>
    <r>
      <rPr>
        <u/>
        <sz val="14"/>
        <color indexed="8"/>
        <rFont val="Times New Roman"/>
        <family val="1"/>
        <charset val="204"/>
      </rPr>
      <t>21,07руб/м2</t>
    </r>
  </si>
  <si>
    <r>
      <t>146700/5142,90/12м-в=</t>
    </r>
    <r>
      <rPr>
        <u/>
        <sz val="14"/>
        <color theme="1"/>
        <rFont val="Times New Roman"/>
        <family val="1"/>
        <charset val="204"/>
      </rPr>
      <t>2,38руб./м2</t>
    </r>
  </si>
  <si>
    <t xml:space="preserve"> </t>
  </si>
  <si>
    <t>2. Сборы с населения за содержание жилья:</t>
  </si>
  <si>
    <t>3. Сборы с населения за Т.О. котельной:</t>
  </si>
  <si>
    <t xml:space="preserve">1. Остаток на 01.01.2019г. -  </t>
  </si>
  <si>
    <t>В квитации будет  две строки:</t>
  </si>
  <si>
    <t>Содержание жилья    - 21,07руб/м2</t>
  </si>
  <si>
    <t>Содержание крышной котельной  -2,38руб/м2</t>
  </si>
  <si>
    <t>4. Доходы от использования общего имущества:</t>
  </si>
  <si>
    <t>5. ИТОГО ПЛАНИРУЕМЫЙ ДОХОД ЗА МЕСЯЦ:</t>
  </si>
  <si>
    <t>6. ИТОГО ПЛАНИРУЕМЫЙ ДОХОД ЗА ГОД: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</si>
</sst>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8"/>
      <name val="Calibri"/>
      <family val="2"/>
    </font>
    <font>
      <sz val="14"/>
      <color indexed="8"/>
      <name val="Calibri"/>
      <family val="2"/>
    </font>
    <font>
      <b/>
      <sz val="14"/>
      <color indexed="8"/>
      <name val="Calibri"/>
      <family val="2"/>
      <charset val="204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b/>
      <sz val="2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4" fillId="0" borderId="0" xfId="0" applyFont="1"/>
    <xf numFmtId="2" fontId="4" fillId="0" borderId="0" xfId="0" applyNumberFormat="1" applyFont="1"/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5" fillId="0" borderId="1" xfId="0" applyFont="1" applyBorder="1"/>
    <xf numFmtId="2" fontId="6" fillId="0" borderId="1" xfId="0" applyNumberFormat="1" applyFont="1" applyBorder="1"/>
    <xf numFmtId="2" fontId="6" fillId="0" borderId="2" xfId="0" applyNumberFormat="1" applyFont="1" applyBorder="1"/>
    <xf numFmtId="0" fontId="5" fillId="0" borderId="3" xfId="0" applyFont="1" applyBorder="1"/>
    <xf numFmtId="0" fontId="5" fillId="0" borderId="0" xfId="0" applyFont="1" applyFill="1" applyBorder="1"/>
    <xf numFmtId="2" fontId="5" fillId="0" borderId="3" xfId="0" applyNumberFormat="1" applyFont="1" applyBorder="1"/>
    <xf numFmtId="0" fontId="5" fillId="0" borderId="0" xfId="0" applyFont="1" applyBorder="1"/>
    <xf numFmtId="2" fontId="5" fillId="0" borderId="1" xfId="0" applyNumberFormat="1" applyFont="1" applyBorder="1"/>
    <xf numFmtId="2" fontId="5" fillId="0" borderId="2" xfId="0" applyNumberFormat="1" applyFont="1" applyBorder="1"/>
    <xf numFmtId="2" fontId="5" fillId="0" borderId="0" xfId="0" applyNumberFormat="1" applyFont="1"/>
    <xf numFmtId="0" fontId="5" fillId="0" borderId="4" xfId="0" applyFont="1" applyBorder="1"/>
    <xf numFmtId="1" fontId="6" fillId="0" borderId="1" xfId="0" applyNumberFormat="1" applyFont="1" applyBorder="1"/>
    <xf numFmtId="1" fontId="5" fillId="0" borderId="3" xfId="0" applyNumberFormat="1" applyFont="1" applyBorder="1"/>
    <xf numFmtId="0" fontId="8" fillId="0" borderId="5" xfId="0" applyFont="1" applyBorder="1"/>
    <xf numFmtId="0" fontId="8" fillId="0" borderId="6" xfId="0" applyFont="1" applyBorder="1"/>
    <xf numFmtId="0" fontId="8" fillId="0" borderId="7" xfId="0" applyFont="1" applyBorder="1"/>
    <xf numFmtId="0" fontId="3" fillId="0" borderId="0" xfId="0" applyFont="1" applyBorder="1" applyAlignment="1">
      <alignment horizontal="center" wrapText="1"/>
    </xf>
    <xf numFmtId="0" fontId="10" fillId="0" borderId="0" xfId="0" applyFont="1"/>
    <xf numFmtId="2" fontId="10" fillId="0" borderId="0" xfId="0" applyNumberFormat="1" applyFont="1"/>
    <xf numFmtId="0" fontId="3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1" fillId="0" borderId="0" xfId="0" applyFont="1"/>
    <xf numFmtId="2" fontId="11" fillId="0" borderId="0" xfId="0" applyNumberFormat="1" applyFont="1"/>
    <xf numFmtId="0" fontId="8" fillId="0" borderId="30" xfId="0" applyFont="1" applyBorder="1"/>
    <xf numFmtId="0" fontId="14" fillId="0" borderId="0" xfId="0" applyFont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1" fillId="0" borderId="31" xfId="0" applyFont="1" applyBorder="1" applyAlignment="1">
      <alignment horizontal="left"/>
    </xf>
    <xf numFmtId="0" fontId="1" fillId="0" borderId="32" xfId="0" applyFont="1" applyBorder="1" applyAlignment="1">
      <alignment horizontal="left"/>
    </xf>
    <xf numFmtId="0" fontId="1" fillId="0" borderId="33" xfId="0" applyFont="1" applyBorder="1" applyAlignment="1">
      <alignment horizontal="left"/>
    </xf>
    <xf numFmtId="2" fontId="1" fillId="0" borderId="31" xfId="0" applyNumberFormat="1" applyFont="1" applyBorder="1" applyAlignment="1">
      <alignment horizontal="right"/>
    </xf>
    <xf numFmtId="2" fontId="1" fillId="0" borderId="33" xfId="0" applyNumberFormat="1" applyFont="1" applyBorder="1" applyAlignment="1">
      <alignment horizontal="righ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2" fontId="1" fillId="0" borderId="22" xfId="0" applyNumberFormat="1" applyFont="1" applyBorder="1" applyAlignment="1">
      <alignment horizontal="right"/>
    </xf>
    <xf numFmtId="2" fontId="1" fillId="0" borderId="23" xfId="0" applyNumberFormat="1" applyFont="1" applyBorder="1" applyAlignment="1">
      <alignment horizontal="right"/>
    </xf>
    <xf numFmtId="0" fontId="1" fillId="0" borderId="17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2" fontId="1" fillId="0" borderId="17" xfId="0" applyNumberFormat="1" applyFont="1" applyBorder="1" applyAlignment="1">
      <alignment horizontal="right"/>
    </xf>
    <xf numFmtId="2" fontId="1" fillId="0" borderId="18" xfId="0" applyNumberFormat="1" applyFont="1" applyBorder="1" applyAlignment="1">
      <alignment horizontal="right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8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2" fontId="2" fillId="0" borderId="13" xfId="0" applyNumberFormat="1" applyFont="1" applyBorder="1" applyAlignment="1">
      <alignment horizontal="right"/>
    </xf>
    <xf numFmtId="2" fontId="2" fillId="0" borderId="9" xfId="0" applyNumberFormat="1" applyFont="1" applyBorder="1" applyAlignment="1">
      <alignment horizontal="right"/>
    </xf>
    <xf numFmtId="2" fontId="1" fillId="0" borderId="19" xfId="0" applyNumberFormat="1" applyFont="1" applyBorder="1" applyAlignment="1">
      <alignment horizontal="right"/>
    </xf>
    <xf numFmtId="2" fontId="1" fillId="0" borderId="20" xfId="0" applyNumberFormat="1" applyFont="1" applyBorder="1" applyAlignment="1">
      <alignment horizontal="right"/>
    </xf>
    <xf numFmtId="0" fontId="1" fillId="0" borderId="19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2" fontId="2" fillId="0" borderId="28" xfId="0" applyNumberFormat="1" applyFont="1" applyBorder="1" applyAlignment="1"/>
    <xf numFmtId="2" fontId="2" fillId="0" borderId="29" xfId="0" applyNumberFormat="1" applyFont="1" applyBorder="1" applyAlignment="1"/>
    <xf numFmtId="2" fontId="1" fillId="0" borderId="14" xfId="0" applyNumberFormat="1" applyFont="1" applyBorder="1" applyAlignment="1">
      <alignment horizontal="right"/>
    </xf>
    <xf numFmtId="2" fontId="1" fillId="0" borderId="16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1" fillId="0" borderId="22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center" wrapText="1"/>
    </xf>
    <xf numFmtId="2" fontId="2" fillId="0" borderId="8" xfId="0" applyNumberFormat="1" applyFont="1" applyBorder="1" applyAlignment="1">
      <alignment horizontal="right"/>
    </xf>
    <xf numFmtId="2" fontId="2" fillId="0" borderId="10" xfId="0" applyNumberFormat="1" applyFont="1" applyBorder="1" applyAlignment="1">
      <alignment horizontal="right"/>
    </xf>
    <xf numFmtId="2" fontId="2" fillId="0" borderId="11" xfId="0" applyNumberFormat="1" applyFont="1" applyBorder="1" applyAlignment="1">
      <alignment horizontal="right"/>
    </xf>
    <xf numFmtId="2" fontId="9" fillId="0" borderId="8" xfId="0" applyNumberFormat="1" applyFont="1" applyBorder="1" applyAlignment="1">
      <alignment horizontal="right"/>
    </xf>
    <xf numFmtId="0" fontId="9" fillId="0" borderId="9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8"/>
  <sheetViews>
    <sheetView tabSelected="1" zoomScale="75" workbookViewId="0">
      <selection activeCell="N43" sqref="N43"/>
    </sheetView>
  </sheetViews>
  <sheetFormatPr defaultRowHeight="18.75" x14ac:dyDescent="0.3"/>
  <cols>
    <col min="1" max="2" width="9.140625" style="1"/>
    <col min="3" max="3" width="47.85546875" style="1" customWidth="1"/>
    <col min="4" max="4" width="17.42578125" style="1" customWidth="1"/>
    <col min="5" max="5" width="6" style="1" customWidth="1"/>
    <col min="6" max="6" width="3.42578125" style="1" customWidth="1"/>
    <col min="7" max="7" width="13.7109375" style="1" customWidth="1"/>
    <col min="8" max="8" width="7.28515625" style="1" customWidth="1"/>
    <col min="9" max="9" width="3" style="1" customWidth="1"/>
    <col min="10" max="10" width="10.28515625" style="1" customWidth="1"/>
    <col min="11" max="11" width="6.85546875" style="1" customWidth="1"/>
    <col min="12" max="12" width="9.42578125" style="1" customWidth="1"/>
    <col min="13" max="13" width="20.5703125" style="1" customWidth="1"/>
    <col min="14" max="14" width="12.85546875" style="1" customWidth="1"/>
    <col min="15" max="15" width="9.140625" style="1"/>
    <col min="16" max="16" width="9.7109375" style="1" bestFit="1" customWidth="1"/>
    <col min="17" max="16384" width="9.140625" style="1"/>
  </cols>
  <sheetData>
    <row r="1" spans="1:14" s="4" customFormat="1" ht="21" customHeight="1" x14ac:dyDescent="0.3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s="4" customFormat="1" ht="3.75" hidden="1" customHeight="1" x14ac:dyDescent="0.35">
      <c r="D2" s="5"/>
    </row>
    <row r="3" spans="1:14" s="4" customFormat="1" ht="23.25" x14ac:dyDescent="0.35">
      <c r="A3" s="32" t="s">
        <v>20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s="4" customFormat="1" ht="23.25" x14ac:dyDescent="0.35">
      <c r="A4" s="32" t="s">
        <v>1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 s="4" customFormat="1" ht="23.25" x14ac:dyDescent="0.35">
      <c r="A5" s="32" t="s">
        <v>34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4" s="4" customFormat="1" ht="24" thickBot="1" x14ac:dyDescent="0.4"/>
    <row r="7" spans="1:14" s="4" customFormat="1" ht="24" thickBot="1" x14ac:dyDescent="0.4">
      <c r="A7" s="6" t="s">
        <v>49</v>
      </c>
      <c r="B7" s="7"/>
      <c r="C7" s="7"/>
      <c r="D7" s="8"/>
      <c r="E7" s="7"/>
      <c r="F7" s="7"/>
      <c r="G7" s="7"/>
      <c r="H7" s="7"/>
      <c r="I7" s="7"/>
      <c r="J7" s="7"/>
      <c r="K7" s="7"/>
      <c r="L7" s="7"/>
      <c r="M7" s="9">
        <v>0</v>
      </c>
      <c r="N7" s="4" t="s">
        <v>5</v>
      </c>
    </row>
    <row r="8" spans="1:14" s="4" customFormat="1" ht="23.25" x14ac:dyDescent="0.35"/>
    <row r="9" spans="1:14" s="4" customFormat="1" ht="23.25" x14ac:dyDescent="0.35">
      <c r="A9" s="5" t="s">
        <v>47</v>
      </c>
    </row>
    <row r="10" spans="1:14" s="4" customFormat="1" ht="23.25" x14ac:dyDescent="0.35"/>
    <row r="11" spans="1:14" s="4" customFormat="1" ht="23.25" x14ac:dyDescent="0.35">
      <c r="A11" s="4" t="s">
        <v>2</v>
      </c>
      <c r="D11" s="12">
        <v>5142.8999999999996</v>
      </c>
      <c r="E11" s="4" t="s">
        <v>4</v>
      </c>
      <c r="F11" s="4" t="s">
        <v>3</v>
      </c>
      <c r="G11" s="12">
        <v>21.07</v>
      </c>
      <c r="H11" s="4" t="s">
        <v>5</v>
      </c>
      <c r="I11" s="4" t="s">
        <v>3</v>
      </c>
      <c r="J11" s="19">
        <v>12</v>
      </c>
      <c r="K11" s="4" t="s">
        <v>7</v>
      </c>
      <c r="L11" s="4" t="s">
        <v>6</v>
      </c>
      <c r="M11" s="12">
        <f>D11*G11*J11</f>
        <v>1300330.8359999999</v>
      </c>
      <c r="N11" s="11" t="s">
        <v>5</v>
      </c>
    </row>
    <row r="12" spans="1:14" s="4" customFormat="1" ht="23.25" x14ac:dyDescent="0.35">
      <c r="D12" s="16"/>
      <c r="G12" s="16"/>
      <c r="J12" s="16"/>
    </row>
    <row r="13" spans="1:14" s="4" customFormat="1" ht="23.25" x14ac:dyDescent="0.35">
      <c r="A13" s="4" t="s">
        <v>8</v>
      </c>
      <c r="D13" s="12">
        <v>0</v>
      </c>
      <c r="E13" s="4" t="s">
        <v>4</v>
      </c>
      <c r="F13" s="4" t="s">
        <v>3</v>
      </c>
      <c r="G13" s="12">
        <v>0</v>
      </c>
      <c r="H13" s="4" t="s">
        <v>5</v>
      </c>
      <c r="I13" s="4" t="s">
        <v>3</v>
      </c>
      <c r="J13" s="19">
        <v>12</v>
      </c>
      <c r="K13" s="4" t="s">
        <v>7</v>
      </c>
      <c r="L13" s="4" t="s">
        <v>6</v>
      </c>
      <c r="M13" s="10">
        <f>D13*G13*J13</f>
        <v>0</v>
      </c>
      <c r="N13" s="11" t="s">
        <v>5</v>
      </c>
    </row>
    <row r="14" spans="1:14" s="4" customFormat="1" ht="23.25" x14ac:dyDescent="0.35"/>
    <row r="15" spans="1:14" s="4" customFormat="1" ht="24" thickBot="1" x14ac:dyDescent="0.4">
      <c r="D15" s="13"/>
    </row>
    <row r="16" spans="1:14" s="4" customFormat="1" ht="24" thickBot="1" x14ac:dyDescent="0.4">
      <c r="A16" s="6" t="s">
        <v>9</v>
      </c>
      <c r="B16" s="7"/>
      <c r="C16" s="7"/>
      <c r="D16" s="14"/>
      <c r="E16" s="7"/>
      <c r="F16" s="7"/>
      <c r="G16" s="7"/>
      <c r="H16" s="7"/>
      <c r="I16" s="7"/>
      <c r="J16" s="7"/>
      <c r="K16" s="7"/>
      <c r="L16" s="7"/>
      <c r="M16" s="15">
        <f>M11</f>
        <v>1300330.8359999999</v>
      </c>
      <c r="N16" s="4" t="s">
        <v>5</v>
      </c>
    </row>
    <row r="17" spans="1:17" s="4" customFormat="1" ht="23.25" x14ac:dyDescent="0.35"/>
    <row r="18" spans="1:17" s="4" customFormat="1" ht="23.25" x14ac:dyDescent="0.35">
      <c r="A18" s="5" t="s">
        <v>48</v>
      </c>
    </row>
    <row r="19" spans="1:17" s="4" customFormat="1" ht="23.25" x14ac:dyDescent="0.35"/>
    <row r="20" spans="1:17" s="4" customFormat="1" ht="23.25" x14ac:dyDescent="0.35">
      <c r="A20" s="4" t="s">
        <v>2</v>
      </c>
      <c r="D20" s="12">
        <v>5142.8999999999996</v>
      </c>
      <c r="E20" s="4" t="s">
        <v>4</v>
      </c>
      <c r="F20" s="4" t="s">
        <v>3</v>
      </c>
      <c r="G20" s="12">
        <v>2.38</v>
      </c>
      <c r="H20" s="4" t="s">
        <v>5</v>
      </c>
      <c r="I20" s="4" t="s">
        <v>3</v>
      </c>
      <c r="J20" s="19">
        <v>12</v>
      </c>
      <c r="K20" s="4" t="s">
        <v>7</v>
      </c>
      <c r="L20" s="4" t="s">
        <v>6</v>
      </c>
      <c r="M20" s="12">
        <f>D20*G20*J20</f>
        <v>146881.22399999999</v>
      </c>
      <c r="N20" s="11" t="s">
        <v>5</v>
      </c>
    </row>
    <row r="21" spans="1:17" s="4" customFormat="1" ht="23.25" x14ac:dyDescent="0.35">
      <c r="D21" s="16"/>
      <c r="G21" s="16"/>
      <c r="J21" s="16"/>
    </row>
    <row r="22" spans="1:17" s="4" customFormat="1" ht="23.25" x14ac:dyDescent="0.35">
      <c r="A22" s="4" t="s">
        <v>8</v>
      </c>
      <c r="D22" s="12">
        <v>0</v>
      </c>
      <c r="E22" s="4" t="s">
        <v>4</v>
      </c>
      <c r="F22" s="4" t="s">
        <v>3</v>
      </c>
      <c r="G22" s="12">
        <v>0</v>
      </c>
      <c r="H22" s="4" t="s">
        <v>5</v>
      </c>
      <c r="I22" s="4" t="s">
        <v>3</v>
      </c>
      <c r="J22" s="19">
        <v>12</v>
      </c>
      <c r="K22" s="4" t="s">
        <v>7</v>
      </c>
      <c r="L22" s="4" t="s">
        <v>6</v>
      </c>
      <c r="M22" s="10">
        <f>D22*G22*J22</f>
        <v>0</v>
      </c>
      <c r="N22" s="11" t="s">
        <v>5</v>
      </c>
    </row>
    <row r="23" spans="1:17" s="4" customFormat="1" ht="23.25" x14ac:dyDescent="0.35"/>
    <row r="24" spans="1:17" s="4" customFormat="1" ht="24" thickBot="1" x14ac:dyDescent="0.4">
      <c r="D24" s="13"/>
    </row>
    <row r="25" spans="1:17" s="4" customFormat="1" ht="24" thickBot="1" x14ac:dyDescent="0.4">
      <c r="A25" s="6" t="s">
        <v>9</v>
      </c>
      <c r="B25" s="7"/>
      <c r="C25" s="7"/>
      <c r="D25" s="14"/>
      <c r="E25" s="7"/>
      <c r="F25" s="7"/>
      <c r="G25" s="7"/>
      <c r="H25" s="7"/>
      <c r="I25" s="7"/>
      <c r="J25" s="7"/>
      <c r="K25" s="7"/>
      <c r="L25" s="7"/>
      <c r="M25" s="15">
        <f>M20</f>
        <v>146881.22399999999</v>
      </c>
      <c r="N25" s="4" t="s">
        <v>5</v>
      </c>
    </row>
    <row r="26" spans="1:17" s="4" customFormat="1" ht="23.25" x14ac:dyDescent="0.35"/>
    <row r="27" spans="1:17" s="4" customFormat="1" ht="23.25" x14ac:dyDescent="0.35">
      <c r="A27" s="5" t="s">
        <v>53</v>
      </c>
      <c r="Q27" s="4" t="s">
        <v>46</v>
      </c>
    </row>
    <row r="28" spans="1:17" s="4" customFormat="1" ht="23.25" x14ac:dyDescent="0.35"/>
    <row r="29" spans="1:17" s="4" customFormat="1" ht="23.25" x14ac:dyDescent="0.35">
      <c r="A29" s="4" t="s">
        <v>10</v>
      </c>
      <c r="D29" s="12">
        <v>0</v>
      </c>
      <c r="E29" s="4" t="s">
        <v>5</v>
      </c>
      <c r="F29" s="4" t="s">
        <v>3</v>
      </c>
      <c r="G29" s="10">
        <v>0</v>
      </c>
      <c r="H29" s="4" t="s">
        <v>11</v>
      </c>
      <c r="I29" s="4" t="s">
        <v>3</v>
      </c>
      <c r="J29" s="10">
        <v>12</v>
      </c>
      <c r="K29" s="4" t="s">
        <v>7</v>
      </c>
      <c r="L29" s="4" t="s">
        <v>6</v>
      </c>
      <c r="M29" s="12">
        <f>D29*G29*J29</f>
        <v>0</v>
      </c>
      <c r="N29" s="11" t="s">
        <v>5</v>
      </c>
    </row>
    <row r="30" spans="1:17" s="4" customFormat="1" ht="23.25" x14ac:dyDescent="0.35">
      <c r="D30" s="16"/>
      <c r="M30" s="16"/>
    </row>
    <row r="31" spans="1:17" s="4" customFormat="1" ht="23.25" x14ac:dyDescent="0.35">
      <c r="A31" s="4" t="s">
        <v>12</v>
      </c>
      <c r="D31" s="12">
        <v>900</v>
      </c>
      <c r="E31" s="4" t="s">
        <v>5</v>
      </c>
      <c r="F31" s="4" t="s">
        <v>3</v>
      </c>
      <c r="G31" s="10">
        <v>12</v>
      </c>
      <c r="H31" s="4" t="s">
        <v>7</v>
      </c>
      <c r="I31" s="4" t="s">
        <v>3</v>
      </c>
      <c r="J31" s="13"/>
      <c r="L31" s="4" t="s">
        <v>6</v>
      </c>
      <c r="M31" s="12">
        <f>D31*G31</f>
        <v>10800</v>
      </c>
      <c r="N31" s="11" t="s">
        <v>5</v>
      </c>
    </row>
    <row r="32" spans="1:17" s="4" customFormat="1" ht="23.25" x14ac:dyDescent="0.35"/>
    <row r="33" spans="1:14" s="4" customFormat="1" ht="23.25" x14ac:dyDescent="0.35">
      <c r="A33" s="4" t="s">
        <v>13</v>
      </c>
      <c r="D33" s="12">
        <v>0</v>
      </c>
      <c r="E33" s="4" t="s">
        <v>5</v>
      </c>
      <c r="F33" s="4" t="s">
        <v>3</v>
      </c>
      <c r="G33" s="10">
        <v>0</v>
      </c>
      <c r="H33" s="4" t="s">
        <v>7</v>
      </c>
      <c r="I33" s="4" t="s">
        <v>3</v>
      </c>
      <c r="J33" s="13"/>
      <c r="L33" s="4" t="s">
        <v>6</v>
      </c>
      <c r="M33" s="12">
        <f>D33*G33</f>
        <v>0</v>
      </c>
      <c r="N33" s="11" t="s">
        <v>5</v>
      </c>
    </row>
    <row r="34" spans="1:14" s="4" customFormat="1" ht="24" thickBot="1" x14ac:dyDescent="0.4"/>
    <row r="35" spans="1:14" s="4" customFormat="1" ht="24" thickBot="1" x14ac:dyDescent="0.4">
      <c r="A35" s="6" t="s">
        <v>14</v>
      </c>
      <c r="B35" s="7"/>
      <c r="C35" s="7"/>
      <c r="D35" s="8"/>
      <c r="E35" s="7"/>
      <c r="F35" s="7"/>
      <c r="G35" s="7"/>
      <c r="H35" s="7"/>
      <c r="I35" s="7"/>
      <c r="J35" s="7"/>
      <c r="K35" s="7"/>
      <c r="L35" s="17"/>
      <c r="M35" s="15">
        <f>M29+M31+M33</f>
        <v>10800</v>
      </c>
    </row>
    <row r="36" spans="1:14" s="4" customFormat="1" ht="23.25" x14ac:dyDescent="0.35"/>
    <row r="37" spans="1:14" s="4" customFormat="1" ht="24" thickBot="1" x14ac:dyDescent="0.4"/>
    <row r="38" spans="1:14" s="4" customFormat="1" ht="24" thickBot="1" x14ac:dyDescent="0.4">
      <c r="A38" s="6" t="s">
        <v>54</v>
      </c>
      <c r="B38" s="7"/>
      <c r="C38" s="7"/>
      <c r="D38" s="18"/>
      <c r="E38" s="6"/>
      <c r="F38" s="7"/>
      <c r="G38" s="34"/>
      <c r="H38" s="34"/>
      <c r="I38" s="7"/>
      <c r="J38" s="7"/>
      <c r="K38" s="7"/>
      <c r="L38" s="7"/>
      <c r="M38" s="15">
        <f>(M16+M25+M35)/12</f>
        <v>121501.00499999999</v>
      </c>
      <c r="N38" s="4" t="s">
        <v>5</v>
      </c>
    </row>
    <row r="39" spans="1:14" s="4" customFormat="1" ht="24" thickBot="1" x14ac:dyDescent="0.4">
      <c r="A39" s="6" t="s">
        <v>55</v>
      </c>
      <c r="B39" s="7"/>
      <c r="C39" s="7"/>
      <c r="D39" s="18"/>
      <c r="E39" s="6"/>
      <c r="F39" s="7"/>
      <c r="G39" s="7"/>
      <c r="H39" s="7"/>
      <c r="I39" s="7"/>
      <c r="J39" s="7"/>
      <c r="K39" s="7"/>
      <c r="L39" s="17"/>
      <c r="M39" s="15">
        <f>M38*12</f>
        <v>1458012.0599999998</v>
      </c>
      <c r="N39" s="4" t="s">
        <v>5</v>
      </c>
    </row>
    <row r="41" spans="1:14" ht="23.25" customHeight="1" x14ac:dyDescent="0.3"/>
    <row r="42" spans="1:14" s="31" customFormat="1" ht="21" customHeight="1" x14ac:dyDescent="0.35">
      <c r="A42" s="31" t="s">
        <v>50</v>
      </c>
    </row>
    <row r="43" spans="1:14" s="31" customFormat="1" ht="25.5" x14ac:dyDescent="0.35">
      <c r="B43" s="31" t="s">
        <v>51</v>
      </c>
    </row>
    <row r="44" spans="1:14" s="31" customFormat="1" ht="25.5" x14ac:dyDescent="0.35">
      <c r="B44" s="31" t="s">
        <v>52</v>
      </c>
    </row>
    <row r="48" spans="1:14" ht="28.5" customHeight="1" x14ac:dyDescent="0.3"/>
    <row r="49" s="2" customFormat="1" ht="33" customHeight="1" x14ac:dyDescent="0.3"/>
    <row r="50" s="2" customFormat="1" ht="33" customHeight="1" x14ac:dyDescent="0.3"/>
    <row r="51" s="2" customFormat="1" ht="33" customHeight="1" x14ac:dyDescent="0.3"/>
    <row r="52" s="2" customFormat="1" ht="33" customHeight="1" x14ac:dyDescent="0.3"/>
    <row r="53" s="2" customFormat="1" ht="33" customHeight="1" x14ac:dyDescent="0.3"/>
    <row r="54" s="2" customFormat="1" ht="33" customHeight="1" x14ac:dyDescent="0.3"/>
    <row r="55" s="2" customFormat="1" ht="33" customHeight="1" x14ac:dyDescent="0.3"/>
    <row r="56" s="2" customFormat="1" ht="33" customHeight="1" x14ac:dyDescent="0.3"/>
    <row r="57" s="2" customFormat="1" ht="33" customHeight="1" x14ac:dyDescent="0.3"/>
    <row r="58" s="2" customFormat="1" ht="33" customHeight="1" x14ac:dyDescent="0.3"/>
    <row r="59" s="2" customFormat="1" ht="33" customHeight="1" x14ac:dyDescent="0.3"/>
    <row r="60" s="2" customFormat="1" ht="33" customHeight="1" x14ac:dyDescent="0.3"/>
    <row r="61" s="2" customFormat="1" ht="33" customHeight="1" x14ac:dyDescent="0.3"/>
    <row r="62" s="2" customFormat="1" ht="33" customHeight="1" x14ac:dyDescent="0.3"/>
    <row r="63" s="2" customFormat="1" ht="33" customHeight="1" x14ac:dyDescent="0.3"/>
    <row r="64" s="2" customFormat="1" ht="33" customHeight="1" x14ac:dyDescent="0.3"/>
    <row r="65" s="2" customFormat="1" ht="33" customHeight="1" x14ac:dyDescent="0.3"/>
    <row r="66" s="2" customFormat="1" ht="33" customHeight="1" x14ac:dyDescent="0.3"/>
    <row r="67" s="2" customFormat="1" ht="33" customHeight="1" x14ac:dyDescent="0.3"/>
    <row r="68" s="2" customFormat="1" ht="33" customHeight="1" x14ac:dyDescent="0.3"/>
    <row r="69" s="2" customFormat="1" ht="33" customHeight="1" x14ac:dyDescent="0.3"/>
    <row r="70" s="2" customFormat="1" ht="33" customHeight="1" x14ac:dyDescent="0.3"/>
    <row r="71" s="2" customFormat="1" ht="33" customHeight="1" x14ac:dyDescent="0.3"/>
    <row r="72" s="2" customFormat="1" ht="33" customHeight="1" x14ac:dyDescent="0.3"/>
    <row r="73" s="2" customFormat="1" ht="33" customHeight="1" x14ac:dyDescent="0.3"/>
    <row r="74" s="2" customFormat="1" ht="33" customHeight="1" x14ac:dyDescent="0.3"/>
    <row r="75" s="2" customFormat="1" ht="33" customHeight="1" x14ac:dyDescent="0.3"/>
    <row r="76" s="2" customFormat="1" ht="33" customHeight="1" x14ac:dyDescent="0.3"/>
    <row r="77" s="2" customFormat="1" ht="33" customHeight="1" x14ac:dyDescent="0.3"/>
    <row r="78" s="2" customFormat="1" ht="33" customHeight="1" x14ac:dyDescent="0.3"/>
    <row r="79" s="2" customFormat="1" ht="33" customHeight="1" x14ac:dyDescent="0.3"/>
    <row r="80" s="2" customFormat="1" ht="33" customHeight="1" x14ac:dyDescent="0.3"/>
    <row r="81" spans="1:16" s="2" customFormat="1" ht="33" customHeight="1" x14ac:dyDescent="0.3"/>
    <row r="82" spans="1:16" s="2" customFormat="1" ht="33" customHeight="1" x14ac:dyDescent="0.3"/>
    <row r="83" spans="1:16" s="2" customFormat="1" ht="33" customHeight="1" x14ac:dyDescent="0.3"/>
    <row r="84" spans="1:16" s="2" customFormat="1" ht="33" customHeight="1" x14ac:dyDescent="0.3">
      <c r="P84" s="3"/>
    </row>
    <row r="87" spans="1:16" x14ac:dyDescent="0.3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</row>
    <row r="88" spans="1:16" x14ac:dyDescent="0.3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</row>
  </sheetData>
  <mergeCells count="9">
    <mergeCell ref="A1:N1"/>
    <mergeCell ref="A4:N4"/>
    <mergeCell ref="A5:N5"/>
    <mergeCell ref="M88:N88"/>
    <mergeCell ref="G38:H38"/>
    <mergeCell ref="M87:N87"/>
    <mergeCell ref="A87:L87"/>
    <mergeCell ref="A88:L88"/>
    <mergeCell ref="A3:N3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4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zoomScaleNormal="100" workbookViewId="0">
      <selection activeCell="P37" sqref="P37"/>
    </sheetView>
  </sheetViews>
  <sheetFormatPr defaultRowHeight="15" x14ac:dyDescent="0.25"/>
  <cols>
    <col min="1" max="1" width="5.28515625" customWidth="1"/>
    <col min="4" max="4" width="9.5703125" bestFit="1" customWidth="1"/>
    <col min="5" max="5" width="9.28515625" customWidth="1"/>
    <col min="15" max="15" width="10" customWidth="1"/>
  </cols>
  <sheetData>
    <row r="1" spans="1:17" ht="18.75" x14ac:dyDescent="0.3">
      <c r="B1" s="76" t="s">
        <v>15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</row>
    <row r="2" spans="1:17" ht="18.75" x14ac:dyDescent="0.3">
      <c r="B2" s="76" t="s">
        <v>20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</row>
    <row r="3" spans="1:17" ht="18.75" x14ac:dyDescent="0.3">
      <c r="B3" s="76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</row>
    <row r="4" spans="1:17" ht="18.75" x14ac:dyDescent="0.3">
      <c r="B4" s="76" t="s">
        <v>34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</row>
    <row r="5" spans="1:17" ht="19.5" thickBot="1" x14ac:dyDescent="0.3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7" ht="18.75" customHeight="1" x14ac:dyDescent="0.25">
      <c r="A6" s="50" t="s">
        <v>23</v>
      </c>
      <c r="B6" s="52" t="s">
        <v>16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4"/>
      <c r="N6" s="58" t="s">
        <v>21</v>
      </c>
      <c r="O6" s="59"/>
      <c r="P6" s="58" t="s">
        <v>22</v>
      </c>
      <c r="Q6" s="59"/>
    </row>
    <row r="7" spans="1:17" ht="15.75" customHeight="1" thickBot="1" x14ac:dyDescent="0.3">
      <c r="A7" s="51"/>
      <c r="B7" s="55"/>
      <c r="C7" s="56"/>
      <c r="D7" s="56"/>
      <c r="E7" s="56"/>
      <c r="F7" s="56"/>
      <c r="G7" s="56"/>
      <c r="H7" s="56"/>
      <c r="I7" s="56"/>
      <c r="J7" s="56"/>
      <c r="K7" s="56"/>
      <c r="L7" s="56"/>
      <c r="M7" s="57"/>
      <c r="N7" s="60"/>
      <c r="O7" s="61"/>
      <c r="P7" s="60"/>
      <c r="Q7" s="61"/>
    </row>
    <row r="8" spans="1:17" ht="19.5" thickBot="1" x14ac:dyDescent="0.35">
      <c r="A8" s="62" t="s">
        <v>17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4"/>
      <c r="N8" s="65">
        <f>P8/12</f>
        <v>94968.993333333332</v>
      </c>
      <c r="O8" s="66"/>
      <c r="P8" s="65">
        <f>P9+P10+P11+P12+P13+P14+P15+P16+P17+P18+P19</f>
        <v>1139627.92</v>
      </c>
      <c r="Q8" s="66"/>
    </row>
    <row r="9" spans="1:17" ht="18.75" x14ac:dyDescent="0.3">
      <c r="A9" s="20">
        <v>1</v>
      </c>
      <c r="B9" s="77" t="s">
        <v>24</v>
      </c>
      <c r="C9" s="78"/>
      <c r="D9" s="78"/>
      <c r="E9" s="78"/>
      <c r="F9" s="78"/>
      <c r="G9" s="78"/>
      <c r="H9" s="78"/>
      <c r="I9" s="78"/>
      <c r="J9" s="78"/>
      <c r="K9" s="78"/>
      <c r="L9" s="78"/>
      <c r="M9" s="79"/>
      <c r="N9" s="43">
        <v>12000</v>
      </c>
      <c r="O9" s="44"/>
      <c r="P9" s="43">
        <f>N9*12</f>
        <v>144000</v>
      </c>
      <c r="Q9" s="44"/>
    </row>
    <row r="10" spans="1:17" ht="18.75" x14ac:dyDescent="0.3">
      <c r="A10" s="21">
        <v>2</v>
      </c>
      <c r="B10" s="45" t="s">
        <v>25</v>
      </c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7"/>
      <c r="N10" s="48">
        <f>P10/12</f>
        <v>47.916666666666664</v>
      </c>
      <c r="O10" s="49"/>
      <c r="P10" s="48">
        <v>575</v>
      </c>
      <c r="Q10" s="49"/>
    </row>
    <row r="11" spans="1:17" ht="18.75" x14ac:dyDescent="0.3">
      <c r="A11" s="21">
        <v>3</v>
      </c>
      <c r="B11" s="45" t="s">
        <v>26</v>
      </c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7"/>
      <c r="N11" s="48">
        <f>P11/12</f>
        <v>500</v>
      </c>
      <c r="O11" s="49"/>
      <c r="P11" s="48">
        <v>6000</v>
      </c>
      <c r="Q11" s="49"/>
    </row>
    <row r="12" spans="1:17" ht="18.75" x14ac:dyDescent="0.3">
      <c r="A12" s="21">
        <v>4</v>
      </c>
      <c r="B12" s="45" t="s">
        <v>27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>
        <v>5833.33</v>
      </c>
      <c r="O12" s="49"/>
      <c r="P12" s="48">
        <v>70000</v>
      </c>
      <c r="Q12" s="49"/>
    </row>
    <row r="13" spans="1:17" ht="18.75" x14ac:dyDescent="0.3">
      <c r="A13" s="21">
        <v>5</v>
      </c>
      <c r="B13" s="45" t="s">
        <v>28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7"/>
      <c r="N13" s="48">
        <f>P13/12</f>
        <v>583.33333333333337</v>
      </c>
      <c r="O13" s="49"/>
      <c r="P13" s="48">
        <v>7000</v>
      </c>
      <c r="Q13" s="49"/>
    </row>
    <row r="14" spans="1:17" ht="18.75" x14ac:dyDescent="0.3">
      <c r="A14" s="21">
        <v>6</v>
      </c>
      <c r="B14" s="40" t="s">
        <v>36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2"/>
      <c r="N14" s="74">
        <f>P14/12</f>
        <v>1416.6666666666667</v>
      </c>
      <c r="O14" s="75"/>
      <c r="P14" s="74">
        <v>17000</v>
      </c>
      <c r="Q14" s="75"/>
    </row>
    <row r="15" spans="1:17" ht="18.75" x14ac:dyDescent="0.3">
      <c r="A15" s="21">
        <v>7</v>
      </c>
      <c r="B15" s="45" t="s">
        <v>35</v>
      </c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7"/>
      <c r="N15" s="48">
        <v>56455</v>
      </c>
      <c r="O15" s="49"/>
      <c r="P15" s="48">
        <f t="shared" ref="P15:P16" si="0">N15*12</f>
        <v>677460</v>
      </c>
      <c r="Q15" s="49"/>
    </row>
    <row r="16" spans="1:17" ht="18.75" x14ac:dyDescent="0.3">
      <c r="A16" s="21">
        <v>8</v>
      </c>
      <c r="B16" s="45" t="s">
        <v>29</v>
      </c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7"/>
      <c r="N16" s="48">
        <f>N15*30.2%</f>
        <v>17049.41</v>
      </c>
      <c r="O16" s="49"/>
      <c r="P16" s="48">
        <f t="shared" si="0"/>
        <v>204592.91999999998</v>
      </c>
      <c r="Q16" s="49"/>
    </row>
    <row r="17" spans="1:17" ht="18.75" x14ac:dyDescent="0.3">
      <c r="A17" s="21">
        <v>9</v>
      </c>
      <c r="B17" s="45" t="s">
        <v>30</v>
      </c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7"/>
      <c r="N17" s="48">
        <f>P17/12</f>
        <v>416.66666666666669</v>
      </c>
      <c r="O17" s="49"/>
      <c r="P17" s="48">
        <v>5000</v>
      </c>
      <c r="Q17" s="49"/>
    </row>
    <row r="18" spans="1:17" ht="18.75" x14ac:dyDescent="0.3">
      <c r="A18" s="21">
        <v>10</v>
      </c>
      <c r="B18" s="45" t="s">
        <v>31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7"/>
      <c r="N18" s="48">
        <f>P18/12</f>
        <v>250</v>
      </c>
      <c r="O18" s="49"/>
      <c r="P18" s="48">
        <v>3000</v>
      </c>
      <c r="Q18" s="49"/>
    </row>
    <row r="19" spans="1:17" ht="19.5" thickBot="1" x14ac:dyDescent="0.35">
      <c r="A19" s="22">
        <v>11</v>
      </c>
      <c r="B19" s="69" t="s">
        <v>32</v>
      </c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1"/>
      <c r="N19" s="48">
        <f>P19/12</f>
        <v>416.66666666666669</v>
      </c>
      <c r="O19" s="49"/>
      <c r="P19" s="67">
        <v>5000</v>
      </c>
      <c r="Q19" s="68"/>
    </row>
    <row r="20" spans="1:17" ht="19.5" thickBot="1" x14ac:dyDescent="0.35">
      <c r="A20" s="62" t="s">
        <v>33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4"/>
      <c r="N20" s="72">
        <f>P20/12</f>
        <v>8791.91</v>
      </c>
      <c r="O20" s="73"/>
      <c r="P20" s="83">
        <v>105502.92</v>
      </c>
      <c r="Q20" s="84"/>
    </row>
    <row r="21" spans="1:17" ht="19.5" thickBot="1" x14ac:dyDescent="0.35">
      <c r="A21" s="62" t="s">
        <v>41</v>
      </c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4"/>
      <c r="N21" s="72">
        <f>P21/12</f>
        <v>5500</v>
      </c>
      <c r="O21" s="73"/>
      <c r="P21" s="82">
        <v>66000</v>
      </c>
      <c r="Q21" s="66"/>
    </row>
    <row r="22" spans="1:17" ht="19.5" thickBot="1" x14ac:dyDescent="0.35">
      <c r="A22" s="62" t="s">
        <v>18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4"/>
      <c r="N22" s="72">
        <f>N8+N20+N21</f>
        <v>109260.90333333334</v>
      </c>
      <c r="O22" s="73"/>
      <c r="P22" s="85">
        <f>P8+P20+P21</f>
        <v>1311130.8399999999</v>
      </c>
      <c r="Q22" s="86"/>
    </row>
    <row r="23" spans="1:17" ht="15" customHeight="1" x14ac:dyDescent="0.25">
      <c r="A23" s="81" t="s">
        <v>19</v>
      </c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</row>
    <row r="24" spans="1:17" ht="18.75" customHeight="1" x14ac:dyDescent="0.25">
      <c r="A24" s="81"/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</row>
    <row r="25" spans="1:17" ht="15" customHeight="1" x14ac:dyDescent="0.2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</row>
    <row r="26" spans="1:17" ht="15" customHeight="1" x14ac:dyDescent="0.3">
      <c r="A26" s="23"/>
      <c r="B26" s="23"/>
      <c r="C26" s="24" t="s">
        <v>42</v>
      </c>
      <c r="D26" s="27"/>
      <c r="E26" s="27"/>
      <c r="F26" s="80" t="s">
        <v>44</v>
      </c>
      <c r="G26" s="80"/>
      <c r="H26" s="80"/>
      <c r="I26" s="80"/>
      <c r="J26" s="80"/>
      <c r="K26" s="80"/>
      <c r="L26" s="80"/>
      <c r="M26" s="80"/>
      <c r="N26" s="80"/>
      <c r="O26" s="80"/>
      <c r="P26" s="26"/>
      <c r="Q26" s="23"/>
    </row>
    <row r="28" spans="1:17" ht="15.75" thickBot="1" x14ac:dyDescent="0.3"/>
    <row r="29" spans="1:17" ht="18.75" customHeight="1" x14ac:dyDescent="0.25">
      <c r="A29" s="50" t="s">
        <v>23</v>
      </c>
      <c r="B29" s="52" t="s">
        <v>16</v>
      </c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4"/>
      <c r="N29" s="58" t="s">
        <v>21</v>
      </c>
      <c r="O29" s="59"/>
      <c r="P29" s="58" t="s">
        <v>22</v>
      </c>
      <c r="Q29" s="59"/>
    </row>
    <row r="30" spans="1:17" ht="15.75" customHeight="1" thickBot="1" x14ac:dyDescent="0.3">
      <c r="A30" s="51"/>
      <c r="B30" s="55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7"/>
      <c r="N30" s="60"/>
      <c r="O30" s="61"/>
      <c r="P30" s="60"/>
      <c r="Q30" s="61"/>
    </row>
    <row r="31" spans="1:17" ht="19.5" thickBot="1" x14ac:dyDescent="0.35">
      <c r="A31" s="62" t="s">
        <v>37</v>
      </c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4"/>
      <c r="N31" s="65">
        <f>N32+N33+N34</f>
        <v>12225</v>
      </c>
      <c r="O31" s="66"/>
      <c r="P31" s="65">
        <f>P32+P33+P34</f>
        <v>146700</v>
      </c>
      <c r="Q31" s="66"/>
    </row>
    <row r="32" spans="1:17" ht="18.75" x14ac:dyDescent="0.3">
      <c r="A32" s="20">
        <v>1</v>
      </c>
      <c r="B32" s="40" t="s">
        <v>38</v>
      </c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2"/>
      <c r="N32" s="43">
        <v>10200</v>
      </c>
      <c r="O32" s="44"/>
      <c r="P32" s="43">
        <f>N32*12</f>
        <v>122400</v>
      </c>
      <c r="Q32" s="44"/>
    </row>
    <row r="33" spans="1:17" ht="18.75" x14ac:dyDescent="0.3">
      <c r="A33" s="21">
        <v>2</v>
      </c>
      <c r="B33" s="45" t="s">
        <v>39</v>
      </c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7"/>
      <c r="N33" s="48">
        <f>P33/12</f>
        <v>275</v>
      </c>
      <c r="O33" s="49"/>
      <c r="P33" s="48">
        <v>3300</v>
      </c>
      <c r="Q33" s="49"/>
    </row>
    <row r="34" spans="1:17" ht="19.5" thickBot="1" x14ac:dyDescent="0.35">
      <c r="A34" s="30">
        <v>3</v>
      </c>
      <c r="B34" s="35" t="s">
        <v>40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7"/>
      <c r="N34" s="38">
        <v>1750</v>
      </c>
      <c r="O34" s="39"/>
      <c r="P34" s="38">
        <f>N34*12</f>
        <v>21000</v>
      </c>
      <c r="Q34" s="39"/>
    </row>
    <row r="36" spans="1:17" ht="18.75" x14ac:dyDescent="0.3">
      <c r="C36" s="24"/>
      <c r="D36" s="24"/>
    </row>
    <row r="37" spans="1:17" ht="18.75" x14ac:dyDescent="0.3">
      <c r="B37" s="28" t="s">
        <v>43</v>
      </c>
      <c r="C37" s="28"/>
      <c r="D37" s="29"/>
      <c r="E37" s="28" t="s">
        <v>45</v>
      </c>
      <c r="F37" s="28"/>
      <c r="G37" s="28"/>
      <c r="H37" s="28"/>
    </row>
    <row r="38" spans="1:17" ht="18.75" x14ac:dyDescent="0.3">
      <c r="B38" s="24"/>
      <c r="C38" s="24"/>
      <c r="D38" s="25"/>
    </row>
  </sheetData>
  <mergeCells count="71">
    <mergeCell ref="F26:O26"/>
    <mergeCell ref="N22:O22"/>
    <mergeCell ref="N19:O19"/>
    <mergeCell ref="N20:O20"/>
    <mergeCell ref="N14:O14"/>
    <mergeCell ref="B18:M18"/>
    <mergeCell ref="B15:M15"/>
    <mergeCell ref="B16:M16"/>
    <mergeCell ref="B17:M17"/>
    <mergeCell ref="A23:Q24"/>
    <mergeCell ref="P21:Q21"/>
    <mergeCell ref="P20:Q20"/>
    <mergeCell ref="P22:Q22"/>
    <mergeCell ref="A21:M21"/>
    <mergeCell ref="A22:M22"/>
    <mergeCell ref="A20:M20"/>
    <mergeCell ref="A6:A7"/>
    <mergeCell ref="A8:M8"/>
    <mergeCell ref="B10:M10"/>
    <mergeCell ref="B13:M13"/>
    <mergeCell ref="B6:M7"/>
    <mergeCell ref="B1:O1"/>
    <mergeCell ref="B2:O2"/>
    <mergeCell ref="B3:O3"/>
    <mergeCell ref="B4:O4"/>
    <mergeCell ref="B14:M14"/>
    <mergeCell ref="B12:M12"/>
    <mergeCell ref="B9:M9"/>
    <mergeCell ref="N9:O9"/>
    <mergeCell ref="N10:O10"/>
    <mergeCell ref="N11:O11"/>
    <mergeCell ref="N12:O12"/>
    <mergeCell ref="B11:M11"/>
    <mergeCell ref="N13:O13"/>
    <mergeCell ref="N6:O7"/>
    <mergeCell ref="N8:O8"/>
    <mergeCell ref="P6:Q7"/>
    <mergeCell ref="P17:Q17"/>
    <mergeCell ref="P18:Q18"/>
    <mergeCell ref="P13:Q13"/>
    <mergeCell ref="P11:Q11"/>
    <mergeCell ref="P12:Q12"/>
    <mergeCell ref="P8:Q8"/>
    <mergeCell ref="P14:Q14"/>
    <mergeCell ref="P9:Q9"/>
    <mergeCell ref="P10:Q10"/>
    <mergeCell ref="P19:Q19"/>
    <mergeCell ref="P15:Q15"/>
    <mergeCell ref="P16:Q16"/>
    <mergeCell ref="B19:M19"/>
    <mergeCell ref="N21:O21"/>
    <mergeCell ref="N18:O18"/>
    <mergeCell ref="N15:O15"/>
    <mergeCell ref="N16:O16"/>
    <mergeCell ref="N17:O17"/>
    <mergeCell ref="A29:A30"/>
    <mergeCell ref="B29:M30"/>
    <mergeCell ref="N29:O30"/>
    <mergeCell ref="P29:Q30"/>
    <mergeCell ref="A31:M31"/>
    <mergeCell ref="N31:O31"/>
    <mergeCell ref="P31:Q31"/>
    <mergeCell ref="B34:M34"/>
    <mergeCell ref="N34:O34"/>
    <mergeCell ref="P34:Q34"/>
    <mergeCell ref="B32:M32"/>
    <mergeCell ref="N32:O32"/>
    <mergeCell ref="P32:Q32"/>
    <mergeCell ref="B33:M33"/>
    <mergeCell ref="N33:O33"/>
    <mergeCell ref="P33:Q33"/>
  </mergeCells>
  <phoneticPr fontId="7" type="noConversion"/>
  <pageMargins left="0.7" right="0.7" top="0.75" bottom="0.75" header="0.3" footer="0.3"/>
  <pageSetup paperSize="9" scale="57" orientation="portrait" verticalDpi="0" r:id="rId1"/>
  <colBreaks count="1" manualBreakCount="1">
    <brk id="1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Доходы</vt:lpstr>
      <vt:lpstr>Расходы</vt:lpstr>
      <vt:lpstr>Лист3</vt:lpstr>
      <vt:lpstr>Расходы!Область_печати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2018-05-17T14:48:12Z</cp:lastPrinted>
  <dcterms:created xsi:type="dcterms:W3CDTF">2006-09-16T00:00:00Z</dcterms:created>
  <dcterms:modified xsi:type="dcterms:W3CDTF">2019-10-04T12:58:44Z</dcterms:modified>
</cp:coreProperties>
</file>