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Доходы" sheetId="1" r:id="rId1"/>
    <sheet name="Расходы" sheetId="2" r:id="rId2"/>
  </sheets>
  <definedNames>
    <definedName name="_xlnm.Print_Area" localSheetId="0">Доходы!$A$1:$N$54</definedName>
    <definedName name="_xlnm.Print_Area" localSheetId="1">Расходы!$A$1:$Q$26</definedName>
  </definedNames>
  <calcPr calcId="144525"/>
</workbook>
</file>

<file path=xl/calcChain.xml><?xml version="1.0" encoding="utf-8"?>
<calcChain xmlns="http://schemas.openxmlformats.org/spreadsheetml/2006/main">
  <c r="P20" i="2" l="1"/>
  <c r="N17" i="2"/>
  <c r="P14" i="2"/>
  <c r="N14" i="2" s="1"/>
  <c r="N15" i="2" s="1"/>
  <c r="N18" i="2" l="1"/>
  <c r="M18" i="1"/>
  <c r="M36" i="1"/>
  <c r="M40" i="1"/>
  <c r="M38" i="1"/>
  <c r="N9" i="2"/>
  <c r="N10" i="2"/>
  <c r="N12" i="2"/>
  <c r="N13" i="2"/>
  <c r="N16" i="2"/>
  <c r="P17" i="2" s="1"/>
  <c r="P15" i="2"/>
  <c r="P8" i="2" s="1"/>
  <c r="P21" i="2" s="1"/>
  <c r="N21" i="2" s="1"/>
  <c r="M13" i="1" l="1"/>
  <c r="M11" i="1"/>
  <c r="M15" i="1"/>
  <c r="M22" i="1"/>
  <c r="M24" i="1"/>
  <c r="M26" i="1"/>
  <c r="M28" i="1" l="1"/>
  <c r="M31" i="1" l="1"/>
  <c r="G31" i="1" s="1"/>
  <c r="N8" i="2"/>
  <c r="M32" i="1" l="1"/>
</calcChain>
</file>

<file path=xl/sharedStrings.xml><?xml version="1.0" encoding="utf-8"?>
<sst xmlns="http://schemas.openxmlformats.org/spreadsheetml/2006/main" count="111" uniqueCount="45">
  <si>
    <t>Смета доходов</t>
  </si>
  <si>
    <t xml:space="preserve">по содержанию и текущему ремонту </t>
  </si>
  <si>
    <t>*</t>
  </si>
  <si>
    <t>м2</t>
  </si>
  <si>
    <t>руб.</t>
  </si>
  <si>
    <t xml:space="preserve"> = </t>
  </si>
  <si>
    <t>м-в</t>
  </si>
  <si>
    <t xml:space="preserve">S нежилых помещений </t>
  </si>
  <si>
    <t>2. Сборы с населения:</t>
  </si>
  <si>
    <t>Итого сборы с населения:</t>
  </si>
  <si>
    <t>3. Доходы от использования общего имущества:</t>
  </si>
  <si>
    <t>Доски объявлений в лифтах</t>
  </si>
  <si>
    <t>шт.</t>
  </si>
  <si>
    <t>Оборудование интернет-провайдера</t>
  </si>
  <si>
    <t xml:space="preserve">Аренда помещения </t>
  </si>
  <si>
    <t xml:space="preserve">Итого </t>
  </si>
  <si>
    <t>Смета расходов</t>
  </si>
  <si>
    <t>Статья расходов</t>
  </si>
  <si>
    <t>1. Содержание и обслуживание общего имущества, всего</t>
  </si>
  <si>
    <t>Итого</t>
  </si>
  <si>
    <t>Объемы и состав работ по текущему ремонту могут корректироваться в связи с производственной необходимость и по результатам общего собрания собственников МКД</t>
  </si>
  <si>
    <t>Расходы в месяц руб.</t>
  </si>
  <si>
    <t>Расходы в год руб.</t>
  </si>
  <si>
    <t>№</t>
  </si>
  <si>
    <t xml:space="preserve">Отчисления в ПФ и ФСС </t>
  </si>
  <si>
    <t>Услуги аварийной службы</t>
  </si>
  <si>
    <t>Материалы, инвентарь и хоз. принадлежности</t>
  </si>
  <si>
    <t>2.Текущий ремонт общего имущества</t>
  </si>
  <si>
    <t xml:space="preserve"> в месяц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</si>
  <si>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</si>
  <si>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Вознаграждение председателю ТСЖ</t>
  </si>
  <si>
    <t>Услуги по приему платежей за электроэнергию</t>
  </si>
  <si>
    <t>Налог УСН</t>
  </si>
  <si>
    <t>Услуги по приему платежей ООО "РИРЦ"</t>
  </si>
  <si>
    <t>по дому №14 ул. 3-го Июля</t>
  </si>
  <si>
    <t xml:space="preserve">S жилых помещений  </t>
  </si>
  <si>
    <t>гор.тариф электроплиты</t>
  </si>
  <si>
    <t>гор.тариф газовые плиты</t>
  </si>
  <si>
    <t>на 2019 год</t>
  </si>
  <si>
    <t>4. ИТОГО ПЛАНИРУЕМЫЙ ДОХОД ЗА 2019год:</t>
  </si>
  <si>
    <t>5. ИТОГО ПЛАНИРУЕМЫЙ ДОХОД ЗА 2019год с УЧЕТОМ ОСТАТКА:</t>
  </si>
  <si>
    <t>Услуги по ведению расчетных счетов и прием платежей ч/з Сбербанк-Онлайн</t>
  </si>
  <si>
    <t>Затраты на заработную плату</t>
  </si>
  <si>
    <t xml:space="preserve">3. Административно - управленческие расходы </t>
  </si>
  <si>
    <t xml:space="preserve">1. Остаток на 01.01.2019г.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</si>
</sst>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4" fillId="0" borderId="0" xfId="0" applyFont="1"/>
    <xf numFmtId="2" fontId="4" fillId="0" borderId="0" xfId="0" applyNumberFormat="1" applyFont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5" fillId="0" borderId="1" xfId="0" applyFont="1" applyBorder="1"/>
    <xf numFmtId="2" fontId="6" fillId="0" borderId="1" xfId="0" applyNumberFormat="1" applyFont="1" applyBorder="1"/>
    <xf numFmtId="2" fontId="6" fillId="0" borderId="2" xfId="0" applyNumberFormat="1" applyFont="1" applyBorder="1"/>
    <xf numFmtId="0" fontId="5" fillId="0" borderId="3" xfId="0" applyFont="1" applyBorder="1"/>
    <xf numFmtId="0" fontId="5" fillId="0" borderId="0" xfId="0" applyFont="1" applyFill="1" applyBorder="1"/>
    <xf numFmtId="2" fontId="5" fillId="0" borderId="3" xfId="0" applyNumberFormat="1" applyFont="1" applyBorder="1"/>
    <xf numFmtId="0" fontId="5" fillId="0" borderId="0" xfId="0" applyFont="1" applyBorder="1"/>
    <xf numFmtId="2" fontId="5" fillId="0" borderId="1" xfId="0" applyNumberFormat="1" applyFont="1" applyBorder="1"/>
    <xf numFmtId="2" fontId="5" fillId="0" borderId="2" xfId="0" applyNumberFormat="1" applyFont="1" applyBorder="1"/>
    <xf numFmtId="2" fontId="5" fillId="0" borderId="0" xfId="0" applyNumberFormat="1" applyFont="1"/>
    <xf numFmtId="0" fontId="5" fillId="0" borderId="4" xfId="0" applyFont="1" applyBorder="1"/>
    <xf numFmtId="1" fontId="6" fillId="0" borderId="1" xfId="0" applyNumberFormat="1" applyFont="1" applyBorder="1"/>
    <xf numFmtId="1" fontId="5" fillId="0" borderId="3" xfId="0" applyNumberFormat="1" applyFont="1" applyBorder="1"/>
    <xf numFmtId="0" fontId="8" fillId="0" borderId="14" xfId="0" applyFont="1" applyBorder="1"/>
    <xf numFmtId="0" fontId="8" fillId="0" borderId="17" xfId="0" applyFont="1" applyBorder="1"/>
    <xf numFmtId="0" fontId="8" fillId="0" borderId="23" xfId="0" applyFont="1" applyBorder="1"/>
    <xf numFmtId="0" fontId="10" fillId="0" borderId="0" xfId="0" applyFont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5" fillId="0" borderId="13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2" fillId="0" borderId="27" xfId="0" applyNumberFormat="1" applyFont="1" applyBorder="1" applyAlignment="1"/>
    <xf numFmtId="2" fontId="2" fillId="0" borderId="28" xfId="0" applyNumberFormat="1" applyFont="1" applyBorder="1" applyAlignment="1"/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2" fontId="2" fillId="0" borderId="7" xfId="0" applyNumberFormat="1" applyFont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2" fontId="1" fillId="0" borderId="24" xfId="0" applyNumberFormat="1" applyFont="1" applyBorder="1" applyAlignment="1">
      <alignment horizontal="right"/>
    </xf>
    <xf numFmtId="2" fontId="1" fillId="0" borderId="26" xfId="0" applyNumberFormat="1" applyFont="1" applyBorder="1" applyAlignment="1">
      <alignment horizontal="right"/>
    </xf>
    <xf numFmtId="2" fontId="9" fillId="0" borderId="13" xfId="0" applyNumberFormat="1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2" fontId="1" fillId="0" borderId="18" xfId="0" applyNumberFormat="1" applyFont="1" applyBorder="1" applyAlignment="1">
      <alignment horizontal="right"/>
    </xf>
    <xf numFmtId="2" fontId="1" fillId="0" borderId="19" xfId="0" applyNumberFormat="1" applyFont="1" applyBorder="1" applyAlignment="1">
      <alignment horizontal="right"/>
    </xf>
    <xf numFmtId="2" fontId="1" fillId="0" borderId="20" xfId="0" applyNumberFormat="1" applyFont="1" applyBorder="1" applyAlignment="1">
      <alignment horizontal="right"/>
    </xf>
    <xf numFmtId="2" fontId="1" fillId="0" borderId="22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 wrapText="1"/>
    </xf>
    <xf numFmtId="2" fontId="2" fillId="0" borderId="13" xfId="0" applyNumberFormat="1" applyFont="1" applyBorder="1" applyAlignment="1">
      <alignment horizontal="right"/>
    </xf>
    <xf numFmtId="2" fontId="2" fillId="0" borderId="6" xfId="0" applyNumberFormat="1" applyFont="1" applyBorder="1" applyAlignment="1">
      <alignment horizontal="right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2" fontId="2" fillId="0" borderId="5" xfId="0" applyNumberFormat="1" applyFont="1" applyBorder="1" applyAlignment="1">
      <alignment horizontal="right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2" fontId="1" fillId="0" borderId="15" xfId="0" applyNumberFormat="1" applyFont="1" applyBorder="1" applyAlignment="1">
      <alignment horizontal="right"/>
    </xf>
    <xf numFmtId="2" fontId="1" fillId="0" borderId="16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1"/>
  <sheetViews>
    <sheetView tabSelected="1" view="pageBreakPreview" topLeftCell="A10" zoomScale="60" zoomScaleNormal="75" workbookViewId="0">
      <selection activeCell="A8" sqref="A8"/>
    </sheetView>
  </sheetViews>
  <sheetFormatPr defaultRowHeight="18.75" x14ac:dyDescent="0.3"/>
  <cols>
    <col min="1" max="2" width="9.140625" style="1"/>
    <col min="3" max="3" width="47.85546875" style="1" customWidth="1"/>
    <col min="4" max="4" width="17.42578125" style="1" customWidth="1"/>
    <col min="5" max="5" width="6" style="1" customWidth="1"/>
    <col min="6" max="6" width="3.42578125" style="1" customWidth="1"/>
    <col min="7" max="7" width="13.7109375" style="1" customWidth="1"/>
    <col min="8" max="8" width="7.28515625" style="1" customWidth="1"/>
    <col min="9" max="9" width="3" style="1" customWidth="1"/>
    <col min="10" max="10" width="10.28515625" style="1" customWidth="1"/>
    <col min="11" max="11" width="6.85546875" style="1" customWidth="1"/>
    <col min="12" max="12" width="9.42578125" style="1" customWidth="1"/>
    <col min="13" max="13" width="20.5703125" style="1" customWidth="1"/>
    <col min="14" max="14" width="12.85546875" style="1" customWidth="1"/>
    <col min="15" max="15" width="9.140625" style="1"/>
    <col min="16" max="16" width="9.7109375" style="1" bestFit="1" customWidth="1"/>
    <col min="17" max="16384" width="9.140625" style="1"/>
  </cols>
  <sheetData>
    <row r="1" spans="1:14" s="4" customFormat="1" ht="21" customHeight="1" x14ac:dyDescent="0.3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4" customFormat="1" ht="3.75" hidden="1" customHeight="1" x14ac:dyDescent="0.35">
      <c r="D2" s="5"/>
    </row>
    <row r="3" spans="1:14" s="4" customFormat="1" ht="23.25" x14ac:dyDescent="0.35">
      <c r="A3" s="24" t="s">
        <v>34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s="4" customFormat="1" ht="23.25" x14ac:dyDescent="0.35">
      <c r="A4" s="24" t="s">
        <v>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s="4" customFormat="1" ht="23.25" x14ac:dyDescent="0.35">
      <c r="A5" s="24" t="s">
        <v>38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4" s="4" customFormat="1" ht="24" thickBot="1" x14ac:dyDescent="0.4"/>
    <row r="7" spans="1:14" s="4" customFormat="1" ht="24" thickBot="1" x14ac:dyDescent="0.4">
      <c r="A7" s="6" t="s">
        <v>44</v>
      </c>
      <c r="B7" s="7"/>
      <c r="C7" s="7"/>
      <c r="D7" s="8"/>
      <c r="E7" s="7"/>
      <c r="F7" s="7"/>
      <c r="G7" s="7"/>
      <c r="H7" s="7"/>
      <c r="I7" s="7"/>
      <c r="J7" s="7"/>
      <c r="K7" s="7"/>
      <c r="L7" s="7"/>
      <c r="M7" s="9">
        <v>0</v>
      </c>
      <c r="N7" s="4" t="s">
        <v>4</v>
      </c>
    </row>
    <row r="8" spans="1:14" s="4" customFormat="1" ht="23.25" x14ac:dyDescent="0.35"/>
    <row r="9" spans="1:14" s="4" customFormat="1" ht="23.25" x14ac:dyDescent="0.35">
      <c r="A9" s="5" t="s">
        <v>8</v>
      </c>
    </row>
    <row r="10" spans="1:14" s="4" customFormat="1" ht="23.25" x14ac:dyDescent="0.35"/>
    <row r="11" spans="1:14" s="4" customFormat="1" ht="23.25" x14ac:dyDescent="0.35">
      <c r="A11" s="4" t="s">
        <v>35</v>
      </c>
      <c r="D11" s="12">
        <v>4325.1000000000004</v>
      </c>
      <c r="E11" s="4" t="s">
        <v>3</v>
      </c>
      <c r="F11" s="4" t="s">
        <v>2</v>
      </c>
      <c r="G11" s="12">
        <v>12.96</v>
      </c>
      <c r="H11" s="4" t="s">
        <v>4</v>
      </c>
      <c r="I11" s="4" t="s">
        <v>2</v>
      </c>
      <c r="J11" s="19">
        <v>12</v>
      </c>
      <c r="K11" s="4" t="s">
        <v>6</v>
      </c>
      <c r="L11" s="4" t="s">
        <v>5</v>
      </c>
      <c r="M11" s="12">
        <f>D11*G11*J11</f>
        <v>672639.55200000014</v>
      </c>
      <c r="N11" s="11" t="s">
        <v>4</v>
      </c>
    </row>
    <row r="12" spans="1:14" s="4" customFormat="1" ht="23.25" x14ac:dyDescent="0.35">
      <c r="D12" s="16"/>
      <c r="G12" s="16"/>
      <c r="J12" s="16"/>
    </row>
    <row r="13" spans="1:14" s="4" customFormat="1" ht="23.25" x14ac:dyDescent="0.35">
      <c r="A13" s="4" t="s">
        <v>7</v>
      </c>
      <c r="D13" s="12">
        <v>70.099999999999994</v>
      </c>
      <c r="E13" s="4" t="s">
        <v>3</v>
      </c>
      <c r="F13" s="4" t="s">
        <v>2</v>
      </c>
      <c r="G13" s="12">
        <v>10.3</v>
      </c>
      <c r="H13" s="4" t="s">
        <v>4</v>
      </c>
      <c r="I13" s="4" t="s">
        <v>2</v>
      </c>
      <c r="J13" s="19">
        <v>12</v>
      </c>
      <c r="K13" s="4" t="s">
        <v>6</v>
      </c>
      <c r="L13" s="4" t="s">
        <v>5</v>
      </c>
      <c r="M13" s="12">
        <f>D13*G13*J13</f>
        <v>8664.36</v>
      </c>
      <c r="N13" s="11" t="s">
        <v>4</v>
      </c>
    </row>
    <row r="14" spans="1:14" s="4" customFormat="1" ht="23.25" x14ac:dyDescent="0.35">
      <c r="D14" s="16"/>
      <c r="G14" s="16"/>
      <c r="J14" s="16"/>
    </row>
    <row r="15" spans="1:14" s="4" customFormat="1" ht="23.25" x14ac:dyDescent="0.35">
      <c r="A15" s="4" t="s">
        <v>7</v>
      </c>
      <c r="D15" s="12">
        <v>294.3</v>
      </c>
      <c r="E15" s="4" t="s">
        <v>3</v>
      </c>
      <c r="F15" s="4" t="s">
        <v>2</v>
      </c>
      <c r="G15" s="12">
        <v>10.58</v>
      </c>
      <c r="H15" s="4" t="s">
        <v>4</v>
      </c>
      <c r="I15" s="4" t="s">
        <v>2</v>
      </c>
      <c r="J15" s="19">
        <v>12</v>
      </c>
      <c r="K15" s="4" t="s">
        <v>6</v>
      </c>
      <c r="L15" s="4" t="s">
        <v>5</v>
      </c>
      <c r="M15" s="12">
        <f>D15*G15*J15</f>
        <v>37364.328000000001</v>
      </c>
      <c r="N15" s="11" t="s">
        <v>4</v>
      </c>
    </row>
    <row r="16" spans="1:14" s="4" customFormat="1" ht="23.25" x14ac:dyDescent="0.35"/>
    <row r="17" spans="1:14" s="4" customFormat="1" ht="24" thickBot="1" x14ac:dyDescent="0.4">
      <c r="D17" s="13"/>
    </row>
    <row r="18" spans="1:14" s="4" customFormat="1" ht="24" thickBot="1" x14ac:dyDescent="0.4">
      <c r="A18" s="6" t="s">
        <v>9</v>
      </c>
      <c r="B18" s="7"/>
      <c r="C18" s="7"/>
      <c r="D18" s="14"/>
      <c r="E18" s="7"/>
      <c r="F18" s="7"/>
      <c r="G18" s="7"/>
      <c r="H18" s="7"/>
      <c r="I18" s="7"/>
      <c r="J18" s="7"/>
      <c r="K18" s="7"/>
      <c r="L18" s="7"/>
      <c r="M18" s="15">
        <f>M15+M13+M11</f>
        <v>718668.24000000011</v>
      </c>
      <c r="N18" s="4" t="s">
        <v>4</v>
      </c>
    </row>
    <row r="19" spans="1:14" s="4" customFormat="1" ht="23.25" x14ac:dyDescent="0.35"/>
    <row r="20" spans="1:14" s="4" customFormat="1" ht="23.25" x14ac:dyDescent="0.35">
      <c r="A20" s="5" t="s">
        <v>10</v>
      </c>
    </row>
    <row r="21" spans="1:14" s="4" customFormat="1" ht="23.25" x14ac:dyDescent="0.35"/>
    <row r="22" spans="1:14" s="4" customFormat="1" ht="23.25" x14ac:dyDescent="0.35">
      <c r="A22" s="4" t="s">
        <v>11</v>
      </c>
      <c r="D22" s="12">
        <v>0</v>
      </c>
      <c r="E22" s="4" t="s">
        <v>4</v>
      </c>
      <c r="F22" s="4" t="s">
        <v>2</v>
      </c>
      <c r="G22" s="10">
        <v>0</v>
      </c>
      <c r="H22" s="4" t="s">
        <v>12</v>
      </c>
      <c r="I22" s="4" t="s">
        <v>2</v>
      </c>
      <c r="J22" s="10">
        <v>0</v>
      </c>
      <c r="K22" s="4" t="s">
        <v>6</v>
      </c>
      <c r="L22" s="4" t="s">
        <v>5</v>
      </c>
      <c r="M22" s="12">
        <f>D22*G22*J22</f>
        <v>0</v>
      </c>
      <c r="N22" s="11" t="s">
        <v>4</v>
      </c>
    </row>
    <row r="23" spans="1:14" s="4" customFormat="1" ht="23.25" x14ac:dyDescent="0.35">
      <c r="D23" s="16"/>
      <c r="M23" s="16"/>
    </row>
    <row r="24" spans="1:14" s="4" customFormat="1" ht="23.25" x14ac:dyDescent="0.35">
      <c r="A24" s="4" t="s">
        <v>13</v>
      </c>
      <c r="D24" s="12">
        <v>1000</v>
      </c>
      <c r="E24" s="4" t="s">
        <v>4</v>
      </c>
      <c r="F24" s="4" t="s">
        <v>2</v>
      </c>
      <c r="G24" s="10">
        <v>12</v>
      </c>
      <c r="H24" s="4" t="s">
        <v>6</v>
      </c>
      <c r="J24" s="13"/>
      <c r="L24" s="4" t="s">
        <v>5</v>
      </c>
      <c r="M24" s="12">
        <f>D24*G24</f>
        <v>12000</v>
      </c>
      <c r="N24" s="11" t="s">
        <v>4</v>
      </c>
    </row>
    <row r="25" spans="1:14" s="4" customFormat="1" ht="23.25" x14ac:dyDescent="0.35"/>
    <row r="26" spans="1:14" s="4" customFormat="1" ht="23.25" x14ac:dyDescent="0.35">
      <c r="A26" s="4" t="s">
        <v>14</v>
      </c>
      <c r="D26" s="12">
        <v>0</v>
      </c>
      <c r="E26" s="4" t="s">
        <v>4</v>
      </c>
      <c r="F26" s="4" t="s">
        <v>2</v>
      </c>
      <c r="G26" s="10">
        <v>0</v>
      </c>
      <c r="H26" s="4" t="s">
        <v>6</v>
      </c>
      <c r="I26" s="4" t="s">
        <v>2</v>
      </c>
      <c r="J26" s="13"/>
      <c r="L26" s="4" t="s">
        <v>5</v>
      </c>
      <c r="M26" s="12">
        <f>D26*G26</f>
        <v>0</v>
      </c>
      <c r="N26" s="11" t="s">
        <v>4</v>
      </c>
    </row>
    <row r="27" spans="1:14" s="4" customFormat="1" ht="24" thickBot="1" x14ac:dyDescent="0.4"/>
    <row r="28" spans="1:14" s="4" customFormat="1" ht="24" thickBot="1" x14ac:dyDescent="0.4">
      <c r="A28" s="6" t="s">
        <v>15</v>
      </c>
      <c r="B28" s="7"/>
      <c r="C28" s="7"/>
      <c r="D28" s="8"/>
      <c r="E28" s="7"/>
      <c r="F28" s="7"/>
      <c r="G28" s="7"/>
      <c r="H28" s="7"/>
      <c r="I28" s="7"/>
      <c r="J28" s="7"/>
      <c r="K28" s="7"/>
      <c r="L28" s="17"/>
      <c r="M28" s="15">
        <f>M22+M24+M26</f>
        <v>12000</v>
      </c>
    </row>
    <row r="29" spans="1:14" s="4" customFormat="1" ht="23.25" x14ac:dyDescent="0.35"/>
    <row r="30" spans="1:14" s="4" customFormat="1" ht="24" thickBot="1" x14ac:dyDescent="0.4"/>
    <row r="31" spans="1:14" s="4" customFormat="1" ht="24" thickBot="1" x14ac:dyDescent="0.4">
      <c r="A31" s="6" t="s">
        <v>39</v>
      </c>
      <c r="B31" s="7"/>
      <c r="C31" s="7"/>
      <c r="D31" s="18"/>
      <c r="E31" s="6"/>
      <c r="F31" s="7"/>
      <c r="G31" s="26">
        <f>M31/12</f>
        <v>60889.020000000011</v>
      </c>
      <c r="H31" s="27"/>
      <c r="I31" s="7" t="s">
        <v>28</v>
      </c>
      <c r="J31" s="7"/>
      <c r="K31" s="7"/>
      <c r="L31" s="17"/>
      <c r="M31" s="15">
        <f>M18+M28</f>
        <v>730668.24000000011</v>
      </c>
      <c r="N31" s="4" t="s">
        <v>4</v>
      </c>
    </row>
    <row r="32" spans="1:14" s="4" customFormat="1" ht="24" thickBot="1" x14ac:dyDescent="0.4">
      <c r="A32" s="6" t="s">
        <v>40</v>
      </c>
      <c r="B32" s="7"/>
      <c r="C32" s="7"/>
      <c r="D32" s="18"/>
      <c r="E32" s="6"/>
      <c r="F32" s="7"/>
      <c r="G32" s="7"/>
      <c r="H32" s="7"/>
      <c r="I32" s="7"/>
      <c r="J32" s="7"/>
      <c r="K32" s="7"/>
      <c r="L32" s="17"/>
      <c r="M32" s="15">
        <f>M31+M7</f>
        <v>730668.24000000011</v>
      </c>
      <c r="N32" s="4" t="s">
        <v>4</v>
      </c>
    </row>
    <row r="34" spans="1:14" ht="159.75" customHeight="1" x14ac:dyDescent="0.3"/>
    <row r="36" spans="1:14" ht="23.25" x14ac:dyDescent="0.35">
      <c r="A36" s="4" t="s">
        <v>35</v>
      </c>
      <c r="B36" s="4"/>
      <c r="C36" s="4"/>
      <c r="D36" s="12">
        <v>4689.5</v>
      </c>
      <c r="E36" s="4" t="s">
        <v>3</v>
      </c>
      <c r="F36" s="4" t="s">
        <v>2</v>
      </c>
      <c r="G36" s="12">
        <v>13.05</v>
      </c>
      <c r="H36" s="4" t="s">
        <v>4</v>
      </c>
      <c r="I36" s="4" t="s">
        <v>2</v>
      </c>
      <c r="J36" s="19">
        <v>12</v>
      </c>
      <c r="K36" s="4" t="s">
        <v>6</v>
      </c>
      <c r="L36" s="4" t="s">
        <v>5</v>
      </c>
      <c r="M36" s="12">
        <f>D36*G36*J36</f>
        <v>734375.70000000007</v>
      </c>
      <c r="N36" s="11" t="s">
        <v>4</v>
      </c>
    </row>
    <row r="37" spans="1:14" x14ac:dyDescent="0.3">
      <c r="G37" s="1" t="s">
        <v>36</v>
      </c>
    </row>
    <row r="38" spans="1:14" ht="23.25" x14ac:dyDescent="0.35">
      <c r="A38" s="4" t="s">
        <v>35</v>
      </c>
      <c r="B38" s="4"/>
      <c r="C38" s="4"/>
      <c r="D38" s="12">
        <v>4689.5</v>
      </c>
      <c r="E38" s="4" t="s">
        <v>3</v>
      </c>
      <c r="F38" s="4" t="s">
        <v>2</v>
      </c>
      <c r="G38" s="12">
        <v>13.49</v>
      </c>
      <c r="H38" s="4" t="s">
        <v>4</v>
      </c>
      <c r="I38" s="4" t="s">
        <v>2</v>
      </c>
      <c r="J38" s="19">
        <v>12</v>
      </c>
      <c r="K38" s="4" t="s">
        <v>6</v>
      </c>
      <c r="L38" s="4" t="s">
        <v>5</v>
      </c>
      <c r="M38" s="12">
        <f>D38*G38*J38</f>
        <v>759136.26</v>
      </c>
      <c r="N38" s="11" t="s">
        <v>4</v>
      </c>
    </row>
    <row r="39" spans="1:14" x14ac:dyDescent="0.3">
      <c r="G39" s="1" t="s">
        <v>37</v>
      </c>
    </row>
    <row r="40" spans="1:14" ht="23.25" x14ac:dyDescent="0.35">
      <c r="A40" s="4" t="s">
        <v>35</v>
      </c>
      <c r="B40" s="4"/>
      <c r="C40" s="4"/>
      <c r="D40" s="12">
        <v>4689.5</v>
      </c>
      <c r="E40" s="4" t="s">
        <v>3</v>
      </c>
      <c r="F40" s="4" t="s">
        <v>2</v>
      </c>
      <c r="G40" s="12">
        <v>15</v>
      </c>
      <c r="H40" s="4" t="s">
        <v>4</v>
      </c>
      <c r="I40" s="4" t="s">
        <v>2</v>
      </c>
      <c r="J40" s="19">
        <v>12</v>
      </c>
      <c r="K40" s="4" t="s">
        <v>6</v>
      </c>
      <c r="L40" s="4" t="s">
        <v>5</v>
      </c>
      <c r="M40" s="12">
        <f>D40*G40*J40</f>
        <v>844110</v>
      </c>
      <c r="N40" s="11" t="s">
        <v>4</v>
      </c>
    </row>
    <row r="41" spans="1:14" ht="21" customHeight="1" x14ac:dyDescent="0.3"/>
    <row r="42" spans="1:14" s="2" customFormat="1" ht="33" customHeight="1" x14ac:dyDescent="0.3"/>
    <row r="43" spans="1:14" s="2" customFormat="1" ht="33" customHeight="1" x14ac:dyDescent="0.3"/>
    <row r="44" spans="1:14" s="2" customFormat="1" ht="33" customHeight="1" x14ac:dyDescent="0.3"/>
    <row r="45" spans="1:14" s="2" customFormat="1" ht="33" customHeight="1" x14ac:dyDescent="0.3"/>
    <row r="46" spans="1:14" s="2" customFormat="1" ht="33" customHeight="1" x14ac:dyDescent="0.3"/>
    <row r="47" spans="1:14" s="2" customFormat="1" ht="33" customHeight="1" x14ac:dyDescent="0.3"/>
    <row r="48" spans="1:14" s="2" customFormat="1" ht="33" customHeight="1" x14ac:dyDescent="0.3"/>
    <row r="49" s="2" customFormat="1" ht="33" customHeight="1" x14ac:dyDescent="0.3"/>
    <row r="50" s="2" customFormat="1" ht="33" customHeight="1" x14ac:dyDescent="0.3"/>
    <row r="51" s="2" customFormat="1" ht="33" customHeight="1" x14ac:dyDescent="0.3"/>
    <row r="52" s="2" customFormat="1" ht="33" customHeight="1" x14ac:dyDescent="0.3"/>
    <row r="53" s="2" customFormat="1" ht="33" customHeight="1" x14ac:dyDescent="0.3"/>
    <row r="54" s="2" customFormat="1" ht="33" customHeight="1" x14ac:dyDescent="0.3"/>
    <row r="55" s="2" customFormat="1" ht="33" customHeight="1" x14ac:dyDescent="0.3"/>
    <row r="56" s="2" customFormat="1" ht="33" customHeight="1" x14ac:dyDescent="0.3"/>
    <row r="57" s="2" customFormat="1" ht="33" customHeight="1" x14ac:dyDescent="0.3"/>
    <row r="58" s="2" customFormat="1" ht="33" customHeight="1" x14ac:dyDescent="0.3"/>
    <row r="59" s="2" customFormat="1" ht="33" customHeight="1" x14ac:dyDescent="0.3"/>
    <row r="60" s="2" customFormat="1" ht="33" customHeight="1" x14ac:dyDescent="0.3"/>
    <row r="61" s="2" customFormat="1" ht="33" customHeight="1" x14ac:dyDescent="0.3"/>
    <row r="62" s="2" customFormat="1" ht="33" customHeight="1" x14ac:dyDescent="0.3"/>
    <row r="63" s="2" customFormat="1" ht="33" customHeight="1" x14ac:dyDescent="0.3"/>
    <row r="64" s="2" customFormat="1" ht="33" customHeight="1" x14ac:dyDescent="0.3"/>
    <row r="65" spans="1:16" s="2" customFormat="1" ht="33" customHeight="1" x14ac:dyDescent="0.3"/>
    <row r="66" spans="1:16" s="2" customFormat="1" ht="33" customHeight="1" x14ac:dyDescent="0.3"/>
    <row r="67" spans="1:16" s="2" customFormat="1" ht="33" customHeight="1" x14ac:dyDescent="0.3"/>
    <row r="68" spans="1:16" s="2" customFormat="1" ht="33" customHeight="1" x14ac:dyDescent="0.3"/>
    <row r="69" spans="1:16" s="2" customFormat="1" ht="33" customHeight="1" x14ac:dyDescent="0.3"/>
    <row r="70" spans="1:16" s="2" customFormat="1" ht="33" customHeight="1" x14ac:dyDescent="0.3"/>
    <row r="71" spans="1:16" s="2" customFormat="1" ht="33" customHeight="1" x14ac:dyDescent="0.3"/>
    <row r="72" spans="1:16" s="2" customFormat="1" ht="33" customHeight="1" x14ac:dyDescent="0.3"/>
    <row r="73" spans="1:16" s="2" customFormat="1" ht="33" customHeight="1" x14ac:dyDescent="0.3"/>
    <row r="74" spans="1:16" s="2" customFormat="1" ht="33" customHeight="1" x14ac:dyDescent="0.3"/>
    <row r="75" spans="1:16" s="2" customFormat="1" ht="33" customHeight="1" x14ac:dyDescent="0.3"/>
    <row r="76" spans="1:16" s="2" customFormat="1" ht="33" customHeight="1" x14ac:dyDescent="0.3"/>
    <row r="77" spans="1:16" s="2" customFormat="1" ht="33" customHeight="1" x14ac:dyDescent="0.3">
      <c r="P77" s="3"/>
    </row>
    <row r="80" spans="1:16" x14ac:dyDescent="0.3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</row>
    <row r="81" spans="1:14" x14ac:dyDescent="0.3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</row>
  </sheetData>
  <mergeCells count="9">
    <mergeCell ref="A3:N3"/>
    <mergeCell ref="A1:N1"/>
    <mergeCell ref="A4:N4"/>
    <mergeCell ref="A5:N5"/>
    <mergeCell ref="M81:N81"/>
    <mergeCell ref="G31:H31"/>
    <mergeCell ref="M80:N80"/>
    <mergeCell ref="A80:L80"/>
    <mergeCell ref="A81:L81"/>
  </mergeCells>
  <phoneticPr fontId="7" type="noConversion"/>
  <pageMargins left="0.74803149606299213" right="0.74803149606299213" top="0.98425196850393704" bottom="0.98425196850393704" header="0.51181102362204722" footer="0.51181102362204722"/>
  <pageSetup paperSize="9" scale="4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view="pageBreakPreview" zoomScaleNormal="100" zoomScaleSheetLayoutView="100" workbookViewId="0">
      <selection activeCell="A20" sqref="A20:M20"/>
    </sheetView>
  </sheetViews>
  <sheetFormatPr defaultRowHeight="15" x14ac:dyDescent="0.25"/>
  <cols>
    <col min="1" max="1" width="5.28515625" customWidth="1"/>
    <col min="5" max="5" width="9.28515625" customWidth="1"/>
    <col min="15" max="15" width="10" customWidth="1"/>
  </cols>
  <sheetData>
    <row r="1" spans="1:17" ht="18.75" x14ac:dyDescent="0.3">
      <c r="B1" s="65" t="s">
        <v>16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7" ht="18.75" x14ac:dyDescent="0.3">
      <c r="B2" s="65" t="s">
        <v>34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7" ht="18.75" x14ac:dyDescent="0.3">
      <c r="B3" s="65" t="s">
        <v>1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7" ht="18.75" x14ac:dyDescent="0.3">
      <c r="B4" s="65" t="s">
        <v>38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17" ht="19.5" thickBot="1" x14ac:dyDescent="0.3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7" ht="18.75" customHeight="1" x14ac:dyDescent="0.25">
      <c r="A6" s="69" t="s">
        <v>23</v>
      </c>
      <c r="B6" s="66" t="s">
        <v>17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8"/>
      <c r="N6" s="55" t="s">
        <v>21</v>
      </c>
      <c r="O6" s="56"/>
      <c r="P6" s="55" t="s">
        <v>22</v>
      </c>
      <c r="Q6" s="56"/>
    </row>
    <row r="7" spans="1:17" ht="15.75" customHeight="1" thickBot="1" x14ac:dyDescent="0.3">
      <c r="A7" s="70"/>
      <c r="B7" s="42"/>
      <c r="C7" s="43"/>
      <c r="D7" s="43"/>
      <c r="E7" s="43"/>
      <c r="F7" s="43"/>
      <c r="G7" s="43"/>
      <c r="H7" s="43"/>
      <c r="I7" s="43"/>
      <c r="J7" s="43"/>
      <c r="K7" s="43"/>
      <c r="L7" s="43"/>
      <c r="M7" s="44"/>
      <c r="N7" s="57"/>
      <c r="O7" s="58"/>
      <c r="P7" s="57"/>
      <c r="Q7" s="58"/>
    </row>
    <row r="8" spans="1:17" ht="19.5" thickBot="1" x14ac:dyDescent="0.35">
      <c r="A8" s="45" t="s">
        <v>18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7"/>
      <c r="N8" s="59">
        <f>SUM(N9:O18)</f>
        <v>68712.131999999998</v>
      </c>
      <c r="O8" s="54"/>
      <c r="P8" s="59">
        <f>SUM(P9:Q18)</f>
        <v>824545.58400000003</v>
      </c>
      <c r="Q8" s="54"/>
    </row>
    <row r="9" spans="1:17" ht="18.75" x14ac:dyDescent="0.3">
      <c r="A9" s="20">
        <v>1</v>
      </c>
      <c r="B9" s="33" t="s">
        <v>41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5"/>
      <c r="N9" s="63">
        <f>P9/12</f>
        <v>7083.333333333333</v>
      </c>
      <c r="O9" s="64"/>
      <c r="P9" s="63">
        <v>85000</v>
      </c>
      <c r="Q9" s="64"/>
    </row>
    <row r="10" spans="1:17" ht="18.75" x14ac:dyDescent="0.3">
      <c r="A10" s="21">
        <v>2</v>
      </c>
      <c r="B10" s="33" t="s">
        <v>32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/>
      <c r="N10" s="48">
        <f>P10/12</f>
        <v>2046.75</v>
      </c>
      <c r="O10" s="49"/>
      <c r="P10" s="48">
        <v>24561</v>
      </c>
      <c r="Q10" s="49"/>
    </row>
    <row r="11" spans="1:17" ht="18.75" x14ac:dyDescent="0.3">
      <c r="A11" s="21">
        <v>3</v>
      </c>
      <c r="B11" s="33" t="s">
        <v>31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"/>
      <c r="N11" s="48">
        <v>100</v>
      </c>
      <c r="O11" s="49"/>
      <c r="P11" s="48">
        <v>1200</v>
      </c>
      <c r="Q11" s="49"/>
    </row>
    <row r="12" spans="1:17" ht="18.75" x14ac:dyDescent="0.3">
      <c r="A12" s="21">
        <v>4</v>
      </c>
      <c r="B12" s="33" t="s">
        <v>33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/>
      <c r="N12" s="48">
        <f>P12/12</f>
        <v>1541.6666666666667</v>
      </c>
      <c r="O12" s="49"/>
      <c r="P12" s="48">
        <v>18500</v>
      </c>
      <c r="Q12" s="49"/>
    </row>
    <row r="13" spans="1:17" ht="18.75" x14ac:dyDescent="0.3">
      <c r="A13" s="22">
        <v>5</v>
      </c>
      <c r="B13" s="60" t="s">
        <v>26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2"/>
      <c r="N13" s="48">
        <f>P13/12</f>
        <v>416.66666666666669</v>
      </c>
      <c r="O13" s="49"/>
      <c r="P13" s="38">
        <v>5000</v>
      </c>
      <c r="Q13" s="39"/>
    </row>
    <row r="14" spans="1:17" ht="18.75" x14ac:dyDescent="0.3">
      <c r="A14" s="21">
        <v>8</v>
      </c>
      <c r="B14" s="33" t="s">
        <v>42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5"/>
      <c r="N14" s="48">
        <f>P14/12</f>
        <v>41074.333333333336</v>
      </c>
      <c r="O14" s="49"/>
      <c r="P14" s="48">
        <f>(38841*12)+9200+4600+3800+9200</f>
        <v>492892</v>
      </c>
      <c r="Q14" s="49"/>
    </row>
    <row r="15" spans="1:17" ht="18.75" x14ac:dyDescent="0.3">
      <c r="A15" s="21">
        <v>9</v>
      </c>
      <c r="B15" s="33" t="s">
        <v>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5"/>
      <c r="N15" s="48">
        <f>N14*30.2%</f>
        <v>12404.448666666667</v>
      </c>
      <c r="O15" s="49"/>
      <c r="P15" s="48">
        <f>N15*12</f>
        <v>148853.38400000002</v>
      </c>
      <c r="Q15" s="49"/>
    </row>
    <row r="16" spans="1:17" ht="18.75" x14ac:dyDescent="0.3">
      <c r="A16" s="21">
        <v>14</v>
      </c>
      <c r="B16" s="30" t="s">
        <v>30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  <c r="N16" s="50">
        <f>P16/12</f>
        <v>2466.6666666666665</v>
      </c>
      <c r="O16" s="51"/>
      <c r="P16" s="50">
        <v>29600</v>
      </c>
      <c r="Q16" s="51"/>
    </row>
    <row r="17" spans="1:17" ht="18.75" x14ac:dyDescent="0.3">
      <c r="A17" s="21">
        <v>15</v>
      </c>
      <c r="B17" s="33" t="s">
        <v>24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5"/>
      <c r="N17" s="50">
        <f>N16*30.2%</f>
        <v>744.93333333333328</v>
      </c>
      <c r="O17" s="51"/>
      <c r="P17" s="50">
        <f>N17*12</f>
        <v>8939.1999999999989</v>
      </c>
      <c r="Q17" s="51"/>
    </row>
    <row r="18" spans="1:17" ht="19.5" thickBot="1" x14ac:dyDescent="0.35">
      <c r="A18" s="21">
        <v>16</v>
      </c>
      <c r="B18" s="33" t="s">
        <v>25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5"/>
      <c r="N18" s="48">
        <f>P18/12</f>
        <v>833.33333333333337</v>
      </c>
      <c r="O18" s="49"/>
      <c r="P18" s="48">
        <v>10000</v>
      </c>
      <c r="Q18" s="49"/>
    </row>
    <row r="19" spans="1:17" ht="19.5" thickBot="1" x14ac:dyDescent="0.35">
      <c r="A19" s="45" t="s">
        <v>27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7"/>
      <c r="N19" s="28">
        <v>0</v>
      </c>
      <c r="O19" s="29"/>
      <c r="P19" s="36">
        <v>0</v>
      </c>
      <c r="Q19" s="37"/>
    </row>
    <row r="20" spans="1:17" ht="19.5" thickBot="1" x14ac:dyDescent="0.35">
      <c r="A20" s="42" t="s">
        <v>43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4"/>
      <c r="N20" s="28">
        <v>4000</v>
      </c>
      <c r="O20" s="29"/>
      <c r="P20" s="53">
        <f>N20*12</f>
        <v>48000</v>
      </c>
      <c r="Q20" s="54"/>
    </row>
    <row r="21" spans="1:17" ht="19.5" thickBot="1" x14ac:dyDescent="0.35">
      <c r="A21" s="45" t="s">
        <v>19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7"/>
      <c r="N21" s="28">
        <f>P21/12</f>
        <v>72712.131999999998</v>
      </c>
      <c r="O21" s="29"/>
      <c r="P21" s="40">
        <f>P8+P19+P20</f>
        <v>872545.58400000003</v>
      </c>
      <c r="Q21" s="41"/>
    </row>
    <row r="22" spans="1:17" ht="15" customHeight="1" x14ac:dyDescent="0.25">
      <c r="A22" s="52" t="s">
        <v>20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</row>
    <row r="23" spans="1:17" ht="18.75" customHeight="1" x14ac:dyDescent="0.25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</row>
    <row r="24" spans="1:17" x14ac:dyDescent="0.25">
      <c r="B24" s="23"/>
    </row>
    <row r="26" spans="1:17" x14ac:dyDescent="0.25">
      <c r="A26" t="s">
        <v>29</v>
      </c>
    </row>
  </sheetData>
  <mergeCells count="51">
    <mergeCell ref="A6:A7"/>
    <mergeCell ref="A8:M8"/>
    <mergeCell ref="B10:M10"/>
    <mergeCell ref="B9:M9"/>
    <mergeCell ref="B12:M12"/>
    <mergeCell ref="P10:Q10"/>
    <mergeCell ref="N9:O9"/>
    <mergeCell ref="N10:O10"/>
    <mergeCell ref="N11:O11"/>
    <mergeCell ref="N12:O12"/>
    <mergeCell ref="B1:O1"/>
    <mergeCell ref="B2:O2"/>
    <mergeCell ref="B3:O3"/>
    <mergeCell ref="B4:O4"/>
    <mergeCell ref="B6:M7"/>
    <mergeCell ref="N6:O7"/>
    <mergeCell ref="A22:Q23"/>
    <mergeCell ref="P20:Q20"/>
    <mergeCell ref="N20:O20"/>
    <mergeCell ref="N21:O21"/>
    <mergeCell ref="P6:Q7"/>
    <mergeCell ref="P18:Q18"/>
    <mergeCell ref="P11:Q11"/>
    <mergeCell ref="P12:Q12"/>
    <mergeCell ref="P8:Q8"/>
    <mergeCell ref="P14:Q14"/>
    <mergeCell ref="P15:Q15"/>
    <mergeCell ref="N8:O8"/>
    <mergeCell ref="B11:M11"/>
    <mergeCell ref="B13:M13"/>
    <mergeCell ref="N13:O13"/>
    <mergeCell ref="P9:Q9"/>
    <mergeCell ref="P21:Q21"/>
    <mergeCell ref="A20:M20"/>
    <mergeCell ref="A21:M21"/>
    <mergeCell ref="N14:O14"/>
    <mergeCell ref="B14:M14"/>
    <mergeCell ref="B15:M15"/>
    <mergeCell ref="N16:O16"/>
    <mergeCell ref="N17:O17"/>
    <mergeCell ref="P16:Q16"/>
    <mergeCell ref="P17:Q17"/>
    <mergeCell ref="N15:O15"/>
    <mergeCell ref="A19:M19"/>
    <mergeCell ref="N18:O18"/>
    <mergeCell ref="B18:M18"/>
    <mergeCell ref="N19:O19"/>
    <mergeCell ref="B16:M16"/>
    <mergeCell ref="B17:M17"/>
    <mergeCell ref="P19:Q19"/>
    <mergeCell ref="P13:Q13"/>
  </mergeCells>
  <phoneticPr fontId="7" type="noConversion"/>
  <pageMargins left="0.7" right="0.7" top="0.75" bottom="0.75" header="0.3" footer="0.3"/>
  <pageSetup paperSize="9" scale="57" orientation="portrait" horizontalDpi="0" verticalDpi="0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Расходы</vt:lpstr>
      <vt:lpstr>Доходы!Область_печати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2018-05-17T14:48:12Z</cp:lastPrinted>
  <dcterms:created xsi:type="dcterms:W3CDTF">2006-09-16T00:00:00Z</dcterms:created>
  <dcterms:modified xsi:type="dcterms:W3CDTF">2019-10-22T12:30:25Z</dcterms:modified>
</cp:coreProperties>
</file>