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ходы" sheetId="1" r:id="rId1"/>
    <sheet name="Расходы" sheetId="2" r:id="rId2"/>
    <sheet name="Лист3" sheetId="3" r:id="rId3"/>
  </sheets>
  <definedNames>
    <definedName name="_xlnm.Print_Area" localSheetId="0">Доходы!$A$1:$N$54</definedName>
    <definedName name="_xlnm.Print_Area" localSheetId="1">Расходы!$A$1:$Q$28</definedName>
  </definedNames>
  <calcPr calcId="144525"/>
</workbook>
</file>

<file path=xl/calcChain.xml><?xml version="1.0" encoding="utf-8"?>
<calcChain xmlns="http://schemas.openxmlformats.org/spreadsheetml/2006/main">
  <c r="N21" i="2" l="1"/>
  <c r="P16" i="2"/>
  <c r="N17" i="2"/>
  <c r="N15" i="2"/>
  <c r="N14" i="2"/>
  <c r="N12" i="2"/>
  <c r="N22" i="2"/>
  <c r="P17" i="2"/>
  <c r="M13" i="1"/>
  <c r="N20" i="2"/>
  <c r="N19" i="2"/>
  <c r="N18" i="2"/>
  <c r="N13" i="2"/>
  <c r="N11" i="2"/>
  <c r="N8" i="2" s="1"/>
  <c r="N10" i="2"/>
  <c r="P9" i="2"/>
  <c r="M11" i="1"/>
  <c r="M15" i="1"/>
  <c r="M18" i="1" s="1"/>
  <c r="M22" i="1"/>
  <c r="M24" i="1"/>
  <c r="M26" i="1"/>
  <c r="M28" i="1"/>
  <c r="G31" i="1" l="1"/>
  <c r="M31" i="1"/>
  <c r="M32" i="1" s="1"/>
  <c r="P8" i="2"/>
  <c r="N23" i="2"/>
  <c r="P23" i="2" s="1"/>
</calcChain>
</file>

<file path=xl/sharedStrings.xml><?xml version="1.0" encoding="utf-8"?>
<sst xmlns="http://schemas.openxmlformats.org/spreadsheetml/2006/main" count="88" uniqueCount="48">
  <si>
    <t>Смета доходов</t>
  </si>
  <si>
    <t xml:space="preserve">по содержанию и текущему ремонту </t>
  </si>
  <si>
    <t>*</t>
  </si>
  <si>
    <t>м2</t>
  </si>
  <si>
    <t>руб.</t>
  </si>
  <si>
    <t xml:space="preserve"> = </t>
  </si>
  <si>
    <t>м-в</t>
  </si>
  <si>
    <t xml:space="preserve">S нежилых помещений </t>
  </si>
  <si>
    <t>2. Сборы с населения:</t>
  </si>
  <si>
    <t>Итого сборы с населения:</t>
  </si>
  <si>
    <t>3. Доходы от использования общего имущества:</t>
  </si>
  <si>
    <t>Доски объявлений в лифтах</t>
  </si>
  <si>
    <t>шт.</t>
  </si>
  <si>
    <t>Оборудование интернет-провайдера</t>
  </si>
  <si>
    <t xml:space="preserve">Аренда помещения </t>
  </si>
  <si>
    <t xml:space="preserve">Итого </t>
  </si>
  <si>
    <t>Смета расходов</t>
  </si>
  <si>
    <t>Статья расходов</t>
  </si>
  <si>
    <t>1. Содержание и обслуживание общего имущества, всего</t>
  </si>
  <si>
    <t>Итого</t>
  </si>
  <si>
    <t>Объемы и состав работ по текущему ремонту могут корректироваться в связи с производственной необходимость и по результатам общего собрания собственников МКД</t>
  </si>
  <si>
    <t xml:space="preserve">1. Остаток на 01.01.2018г. -  </t>
  </si>
  <si>
    <t>4. ИТОГО ПЛАНИРУЕМЫЙ ДОХОД ЗА 2018год:</t>
  </si>
  <si>
    <t>Расходы в месяц руб.</t>
  </si>
  <si>
    <t>Расходы в год руб.</t>
  </si>
  <si>
    <t>№</t>
  </si>
  <si>
    <t xml:space="preserve"> Содержание и техническое обслуживание лифтов</t>
  </si>
  <si>
    <t xml:space="preserve"> Страхование лифтов</t>
  </si>
  <si>
    <t>Техническое освидетельствование лифтов</t>
  </si>
  <si>
    <t xml:space="preserve"> Услуги по приему платежей ООО "РИРЦ"</t>
  </si>
  <si>
    <t xml:space="preserve">Отчисления в ПФ и ФСС </t>
  </si>
  <si>
    <t>Услуги аварийной службы</t>
  </si>
  <si>
    <t>Противогололедые материалы</t>
  </si>
  <si>
    <t>Материалы, инвентарь и хоз. принадлежности</t>
  </si>
  <si>
    <t>2.Текущий ремонт общего имущества</t>
  </si>
  <si>
    <t>5. ИТОГО ПЛАНИРУЕМЫЙ ДОХОД ЗА 2018год с УЧЕТОМ ОСТАТКА:</t>
  </si>
  <si>
    <t xml:space="preserve"> в месяц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</si>
  <si>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</si>
  <si>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 жилых помещений  со 2-го этажа</t>
  </si>
  <si>
    <t>S жилых помещений 1 этаж</t>
  </si>
  <si>
    <t>по дому №13ул. Кольцова</t>
  </si>
  <si>
    <t>Обслуживание пожарной сигнализации</t>
  </si>
  <si>
    <t>Налог УСН</t>
  </si>
  <si>
    <t>Услуги за ведение 2-х расчетных счетов</t>
  </si>
  <si>
    <t>по дому №13 ул. Кольцова</t>
  </si>
  <si>
    <t>на 2019 год</t>
  </si>
  <si>
    <t>Затраты на заработную плату персонала</t>
  </si>
  <si>
    <t>3. Административно - 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</si>
</sst>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2" fontId="6" fillId="0" borderId="1" xfId="0" applyNumberFormat="1" applyFont="1" applyBorder="1"/>
    <xf numFmtId="2" fontId="6" fillId="0" borderId="2" xfId="0" applyNumberFormat="1" applyFont="1" applyBorder="1"/>
    <xf numFmtId="0" fontId="5" fillId="0" borderId="3" xfId="0" applyFont="1" applyBorder="1"/>
    <xf numFmtId="0" fontId="5" fillId="0" borderId="0" xfId="0" applyFont="1" applyFill="1" applyBorder="1"/>
    <xf numFmtId="2" fontId="5" fillId="0" borderId="3" xfId="0" applyNumberFormat="1" applyFont="1" applyBorder="1"/>
    <xf numFmtId="0" fontId="5" fillId="0" borderId="0" xfId="0" applyFont="1" applyBorder="1"/>
    <xf numFmtId="2" fontId="5" fillId="0" borderId="1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/>
    <xf numFmtId="0" fontId="5" fillId="0" borderId="4" xfId="0" applyFont="1" applyBorder="1"/>
    <xf numFmtId="1" fontId="6" fillId="0" borderId="1" xfId="0" applyNumberFormat="1" applyFont="1" applyBorder="1"/>
    <xf numFmtId="1" fontId="5" fillId="0" borderId="3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" fillId="0" borderId="22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17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right"/>
    </xf>
    <xf numFmtId="2" fontId="2" fillId="0" borderId="25" xfId="0" applyNumberFormat="1" applyFont="1" applyBorder="1" applyAlignment="1"/>
    <xf numFmtId="2" fontId="2" fillId="0" borderId="26" xfId="0" applyNumberFormat="1" applyFont="1" applyBorder="1" applyAlignment="1"/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2" fontId="9" fillId="0" borderId="8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1" fillId="0" borderId="27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view="pageBreakPreview" zoomScale="60" zoomScaleNormal="75" workbookViewId="0">
      <selection activeCell="D23" sqref="D23"/>
    </sheetView>
  </sheetViews>
  <sheetFormatPr defaultRowHeight="18.75" x14ac:dyDescent="0.3"/>
  <cols>
    <col min="1" max="2" width="9.140625" style="1"/>
    <col min="3" max="3" width="47.85546875" style="1" customWidth="1"/>
    <col min="4" max="4" width="17.42578125" style="1" customWidth="1"/>
    <col min="5" max="5" width="6" style="1" customWidth="1"/>
    <col min="6" max="6" width="3.42578125" style="1" customWidth="1"/>
    <col min="7" max="7" width="13.7109375" style="1" customWidth="1"/>
    <col min="8" max="8" width="7.28515625" style="1" customWidth="1"/>
    <col min="9" max="9" width="3" style="1" customWidth="1"/>
    <col min="10" max="10" width="10.28515625" style="1" customWidth="1"/>
    <col min="11" max="11" width="6.85546875" style="1" customWidth="1"/>
    <col min="12" max="12" width="9.42578125" style="1" customWidth="1"/>
    <col min="13" max="13" width="20.5703125" style="1" customWidth="1"/>
    <col min="14" max="14" width="12.85546875" style="1" customWidth="1"/>
    <col min="15" max="15" width="9.140625" style="1"/>
    <col min="16" max="16" width="9.7109375" style="1" bestFit="1" customWidth="1"/>
    <col min="17" max="16384" width="9.140625" style="1"/>
  </cols>
  <sheetData>
    <row r="1" spans="1:14" s="4" customFormat="1" ht="21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4" customFormat="1" ht="3.75" hidden="1" customHeight="1" x14ac:dyDescent="0.35">
      <c r="D2" s="5"/>
    </row>
    <row r="3" spans="1:14" s="4" customFormat="1" ht="23.25" x14ac:dyDescent="0.35">
      <c r="A3" s="23" t="s">
        <v>40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4" customFormat="1" ht="23.2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4" customFormat="1" ht="23.25" x14ac:dyDescent="0.35">
      <c r="A5" s="23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4" customFormat="1" ht="24" thickBot="1" x14ac:dyDescent="0.4"/>
    <row r="7" spans="1:14" s="4" customFormat="1" ht="24" thickBot="1" x14ac:dyDescent="0.4">
      <c r="A7" s="6" t="s">
        <v>21</v>
      </c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9">
        <v>0</v>
      </c>
      <c r="N7" s="4" t="s">
        <v>4</v>
      </c>
    </row>
    <row r="8" spans="1:14" s="4" customFormat="1" ht="23.25" x14ac:dyDescent="0.35"/>
    <row r="9" spans="1:14" s="4" customFormat="1" ht="23.25" x14ac:dyDescent="0.35">
      <c r="A9" s="5" t="s">
        <v>8</v>
      </c>
    </row>
    <row r="10" spans="1:14" s="4" customFormat="1" ht="23.25" x14ac:dyDescent="0.35"/>
    <row r="11" spans="1:14" s="4" customFormat="1" ht="23.25" x14ac:dyDescent="0.35">
      <c r="A11" s="4" t="s">
        <v>38</v>
      </c>
      <c r="D11" s="12">
        <v>6569.9</v>
      </c>
      <c r="E11" s="4" t="s">
        <v>3</v>
      </c>
      <c r="F11" s="4" t="s">
        <v>2</v>
      </c>
      <c r="G11" s="12">
        <v>20.059999999999999</v>
      </c>
      <c r="H11" s="4" t="s">
        <v>4</v>
      </c>
      <c r="I11" s="4" t="s">
        <v>2</v>
      </c>
      <c r="J11" s="19">
        <v>12</v>
      </c>
      <c r="K11" s="4" t="s">
        <v>6</v>
      </c>
      <c r="L11" s="4" t="s">
        <v>5</v>
      </c>
      <c r="M11" s="12">
        <f>D11*G11*J11</f>
        <v>1581506.3279999997</v>
      </c>
      <c r="N11" s="11" t="s">
        <v>4</v>
      </c>
    </row>
    <row r="12" spans="1:14" s="4" customFormat="1" ht="23.25" x14ac:dyDescent="0.35">
      <c r="D12" s="16"/>
      <c r="G12" s="16"/>
      <c r="J12" s="16"/>
    </row>
    <row r="13" spans="1:14" s="4" customFormat="1" ht="23.25" x14ac:dyDescent="0.35">
      <c r="A13" s="4" t="s">
        <v>39</v>
      </c>
      <c r="D13" s="12">
        <v>512.9</v>
      </c>
      <c r="E13" s="4" t="s">
        <v>3</v>
      </c>
      <c r="F13" s="4" t="s">
        <v>2</v>
      </c>
      <c r="G13" s="12">
        <v>15.61</v>
      </c>
      <c r="H13" s="4" t="s">
        <v>4</v>
      </c>
      <c r="I13" s="4" t="s">
        <v>2</v>
      </c>
      <c r="J13" s="19">
        <v>12</v>
      </c>
      <c r="K13" s="4" t="s">
        <v>6</v>
      </c>
      <c r="L13" s="4" t="s">
        <v>5</v>
      </c>
      <c r="M13" s="12">
        <f>D13*G13*J13</f>
        <v>96076.428</v>
      </c>
      <c r="N13" s="11" t="s">
        <v>4</v>
      </c>
    </row>
    <row r="14" spans="1:14" s="4" customFormat="1" ht="23.25" x14ac:dyDescent="0.35">
      <c r="D14" s="16"/>
      <c r="G14" s="16"/>
      <c r="J14" s="16"/>
    </row>
    <row r="15" spans="1:14" s="4" customFormat="1" ht="23.25" x14ac:dyDescent="0.35">
      <c r="A15" s="4" t="s">
        <v>7</v>
      </c>
      <c r="D15" s="12">
        <v>28.7</v>
      </c>
      <c r="E15" s="4" t="s">
        <v>3</v>
      </c>
      <c r="F15" s="4" t="s">
        <v>2</v>
      </c>
      <c r="G15" s="12">
        <v>10.86</v>
      </c>
      <c r="H15" s="4" t="s">
        <v>4</v>
      </c>
      <c r="I15" s="4" t="s">
        <v>2</v>
      </c>
      <c r="J15" s="19">
        <v>12</v>
      </c>
      <c r="K15" s="4" t="s">
        <v>6</v>
      </c>
      <c r="L15" s="4" t="s">
        <v>5</v>
      </c>
      <c r="M15" s="12">
        <f>D15*G15*J15</f>
        <v>3740.1839999999993</v>
      </c>
      <c r="N15" s="11" t="s">
        <v>4</v>
      </c>
    </row>
    <row r="16" spans="1:14" s="4" customFormat="1" ht="23.25" x14ac:dyDescent="0.35"/>
    <row r="17" spans="1:14" s="4" customFormat="1" ht="24" thickBot="1" x14ac:dyDescent="0.4">
      <c r="D17" s="13"/>
    </row>
    <row r="18" spans="1:14" s="4" customFormat="1" ht="24" thickBot="1" x14ac:dyDescent="0.4">
      <c r="A18" s="6" t="s">
        <v>9</v>
      </c>
      <c r="B18" s="7"/>
      <c r="C18" s="7"/>
      <c r="D18" s="14"/>
      <c r="E18" s="7"/>
      <c r="F18" s="7"/>
      <c r="G18" s="7"/>
      <c r="H18" s="7"/>
      <c r="I18" s="7"/>
      <c r="J18" s="7"/>
      <c r="K18" s="7"/>
      <c r="L18" s="7"/>
      <c r="M18" s="15">
        <f>M15+M13+M11</f>
        <v>1681322.9399999997</v>
      </c>
      <c r="N18" s="4" t="s">
        <v>4</v>
      </c>
    </row>
    <row r="19" spans="1:14" s="4" customFormat="1" ht="23.25" x14ac:dyDescent="0.35"/>
    <row r="20" spans="1:14" s="4" customFormat="1" ht="23.25" x14ac:dyDescent="0.35">
      <c r="A20" s="5" t="s">
        <v>10</v>
      </c>
    </row>
    <row r="21" spans="1:14" s="4" customFormat="1" ht="23.25" x14ac:dyDescent="0.35"/>
    <row r="22" spans="1:14" s="4" customFormat="1" ht="23.25" x14ac:dyDescent="0.35">
      <c r="A22" s="4" t="s">
        <v>11</v>
      </c>
      <c r="D22" s="12">
        <v>200</v>
      </c>
      <c r="E22" s="4" t="s">
        <v>4</v>
      </c>
      <c r="F22" s="4" t="s">
        <v>2</v>
      </c>
      <c r="G22" s="10">
        <v>4</v>
      </c>
      <c r="H22" s="4" t="s">
        <v>12</v>
      </c>
      <c r="I22" s="4" t="s">
        <v>2</v>
      </c>
      <c r="J22" s="10">
        <v>12</v>
      </c>
      <c r="K22" s="4" t="s">
        <v>6</v>
      </c>
      <c r="L22" s="4" t="s">
        <v>5</v>
      </c>
      <c r="M22" s="12">
        <f>D22*G22*J22</f>
        <v>9600</v>
      </c>
      <c r="N22" s="11" t="s">
        <v>4</v>
      </c>
    </row>
    <row r="23" spans="1:14" s="4" customFormat="1" ht="23.25" x14ac:dyDescent="0.35">
      <c r="D23" s="16"/>
      <c r="M23" s="16"/>
    </row>
    <row r="24" spans="1:14" s="4" customFormat="1" ht="23.25" x14ac:dyDescent="0.35">
      <c r="A24" s="4" t="s">
        <v>13</v>
      </c>
      <c r="D24" s="12">
        <v>1400</v>
      </c>
      <c r="E24" s="4" t="s">
        <v>4</v>
      </c>
      <c r="F24" s="4" t="s">
        <v>2</v>
      </c>
      <c r="G24" s="10">
        <v>12</v>
      </c>
      <c r="H24" s="4" t="s">
        <v>6</v>
      </c>
      <c r="I24" s="4" t="s">
        <v>2</v>
      </c>
      <c r="J24" s="13"/>
      <c r="L24" s="4" t="s">
        <v>5</v>
      </c>
      <c r="M24" s="12">
        <f>D24*G24</f>
        <v>16800</v>
      </c>
      <c r="N24" s="11" t="s">
        <v>4</v>
      </c>
    </row>
    <row r="25" spans="1:14" s="4" customFormat="1" ht="23.25" x14ac:dyDescent="0.35"/>
    <row r="26" spans="1:14" s="4" customFormat="1" ht="23.25" x14ac:dyDescent="0.35">
      <c r="A26" s="4" t="s">
        <v>14</v>
      </c>
      <c r="D26" s="12">
        <v>0</v>
      </c>
      <c r="E26" s="4" t="s">
        <v>4</v>
      </c>
      <c r="F26" s="4" t="s">
        <v>2</v>
      </c>
      <c r="G26" s="10">
        <v>0</v>
      </c>
      <c r="H26" s="4" t="s">
        <v>6</v>
      </c>
      <c r="I26" s="4" t="s">
        <v>2</v>
      </c>
      <c r="J26" s="13"/>
      <c r="L26" s="4" t="s">
        <v>5</v>
      </c>
      <c r="M26" s="12">
        <f>D26*G26</f>
        <v>0</v>
      </c>
      <c r="N26" s="11" t="s">
        <v>4</v>
      </c>
    </row>
    <row r="27" spans="1:14" s="4" customFormat="1" ht="24" thickBot="1" x14ac:dyDescent="0.4"/>
    <row r="28" spans="1:14" s="4" customFormat="1" ht="24" thickBot="1" x14ac:dyDescent="0.4">
      <c r="A28" s="6" t="s">
        <v>15</v>
      </c>
      <c r="B28" s="7"/>
      <c r="C28" s="7"/>
      <c r="D28" s="8"/>
      <c r="E28" s="7"/>
      <c r="F28" s="7"/>
      <c r="G28" s="7"/>
      <c r="H28" s="7"/>
      <c r="I28" s="7"/>
      <c r="J28" s="7"/>
      <c r="K28" s="7"/>
      <c r="L28" s="17"/>
      <c r="M28" s="15">
        <f>M22+M24+M26</f>
        <v>26400</v>
      </c>
    </row>
    <row r="29" spans="1:14" s="4" customFormat="1" ht="23.25" x14ac:dyDescent="0.35"/>
    <row r="30" spans="1:14" s="4" customFormat="1" ht="24" thickBot="1" x14ac:dyDescent="0.4"/>
    <row r="31" spans="1:14" s="4" customFormat="1" ht="24" thickBot="1" x14ac:dyDescent="0.4">
      <c r="A31" s="6" t="s">
        <v>22</v>
      </c>
      <c r="B31" s="7"/>
      <c r="C31" s="7"/>
      <c r="D31" s="18"/>
      <c r="E31" s="6"/>
      <c r="F31" s="7"/>
      <c r="G31" s="25">
        <f>M18/12</f>
        <v>140110.24499999997</v>
      </c>
      <c r="H31" s="26"/>
      <c r="I31" s="7" t="s">
        <v>36</v>
      </c>
      <c r="J31" s="7"/>
      <c r="K31" s="7"/>
      <c r="L31" s="17"/>
      <c r="M31" s="15">
        <f>M18</f>
        <v>1681322.9399999997</v>
      </c>
      <c r="N31" s="4" t="s">
        <v>4</v>
      </c>
    </row>
    <row r="32" spans="1:14" s="4" customFormat="1" ht="24" thickBot="1" x14ac:dyDescent="0.4">
      <c r="A32" s="6" t="s">
        <v>35</v>
      </c>
      <c r="B32" s="7"/>
      <c r="C32" s="7"/>
      <c r="D32" s="18"/>
      <c r="E32" s="6"/>
      <c r="F32" s="7"/>
      <c r="G32" s="7"/>
      <c r="H32" s="7"/>
      <c r="I32" s="7"/>
      <c r="J32" s="7"/>
      <c r="K32" s="7"/>
      <c r="L32" s="17"/>
      <c r="M32" s="15">
        <f>M31+M7</f>
        <v>1681322.9399999997</v>
      </c>
      <c r="N32" s="4" t="s">
        <v>4</v>
      </c>
    </row>
    <row r="34" ht="159.75" customHeight="1" x14ac:dyDescent="0.3"/>
    <row r="41" ht="28.5" customHeight="1" x14ac:dyDescent="0.3"/>
    <row r="42" s="2" customFormat="1" ht="33" customHeight="1" x14ac:dyDescent="0.3"/>
    <row r="43" s="2" customFormat="1" ht="33" customHeight="1" x14ac:dyDescent="0.3"/>
    <row r="44" s="2" customFormat="1" ht="33" customHeight="1" x14ac:dyDescent="0.3"/>
    <row r="45" s="2" customFormat="1" ht="33" customHeight="1" x14ac:dyDescent="0.3"/>
    <row r="46" s="2" customFormat="1" ht="33" customHeight="1" x14ac:dyDescent="0.3"/>
    <row r="47" s="2" customFormat="1" ht="33" customHeight="1" x14ac:dyDescent="0.3"/>
    <row r="48" s="2" customFormat="1" ht="33" customHeight="1" x14ac:dyDescent="0.3"/>
    <row r="49" s="2" customFormat="1" ht="33" customHeight="1" x14ac:dyDescent="0.3"/>
    <row r="50" s="2" customFormat="1" ht="33" customHeight="1" x14ac:dyDescent="0.3"/>
    <row r="51" s="2" customFormat="1" ht="33" customHeight="1" x14ac:dyDescent="0.3"/>
    <row r="52" s="2" customFormat="1" ht="33" customHeight="1" x14ac:dyDescent="0.3"/>
    <row r="53" s="2" customFormat="1" ht="33" customHeight="1" x14ac:dyDescent="0.3"/>
    <row r="54" s="2" customFormat="1" ht="33" customHeight="1" x14ac:dyDescent="0.3"/>
    <row r="55" s="2" customFormat="1" ht="33" customHeight="1" x14ac:dyDescent="0.3"/>
    <row r="56" s="2" customFormat="1" ht="33" customHeight="1" x14ac:dyDescent="0.3"/>
    <row r="57" s="2" customFormat="1" ht="33" customHeight="1" x14ac:dyDescent="0.3"/>
    <row r="58" s="2" customFormat="1" ht="33" customHeight="1" x14ac:dyDescent="0.3"/>
    <row r="59" s="2" customFormat="1" ht="33" customHeight="1" x14ac:dyDescent="0.3"/>
    <row r="60" s="2" customFormat="1" ht="33" customHeight="1" x14ac:dyDescent="0.3"/>
    <row r="61" s="2" customFormat="1" ht="33" customHeight="1" x14ac:dyDescent="0.3"/>
    <row r="62" s="2" customFormat="1" ht="33" customHeight="1" x14ac:dyDescent="0.3"/>
    <row r="63" s="2" customFormat="1" ht="33" customHeight="1" x14ac:dyDescent="0.3"/>
    <row r="64" s="2" customFormat="1" ht="33" customHeight="1" x14ac:dyDescent="0.3"/>
    <row r="65" spans="1:16" s="2" customFormat="1" ht="33" customHeight="1" x14ac:dyDescent="0.3"/>
    <row r="66" spans="1:16" s="2" customFormat="1" ht="33" customHeight="1" x14ac:dyDescent="0.3"/>
    <row r="67" spans="1:16" s="2" customFormat="1" ht="33" customHeight="1" x14ac:dyDescent="0.3"/>
    <row r="68" spans="1:16" s="2" customFormat="1" ht="33" customHeight="1" x14ac:dyDescent="0.3"/>
    <row r="69" spans="1:16" s="2" customFormat="1" ht="33" customHeight="1" x14ac:dyDescent="0.3"/>
    <row r="70" spans="1:16" s="2" customFormat="1" ht="33" customHeight="1" x14ac:dyDescent="0.3"/>
    <row r="71" spans="1:16" s="2" customFormat="1" ht="33" customHeight="1" x14ac:dyDescent="0.3"/>
    <row r="72" spans="1:16" s="2" customFormat="1" ht="33" customHeight="1" x14ac:dyDescent="0.3"/>
    <row r="73" spans="1:16" s="2" customFormat="1" ht="33" customHeight="1" x14ac:dyDescent="0.3"/>
    <row r="74" spans="1:16" s="2" customFormat="1" ht="33" customHeight="1" x14ac:dyDescent="0.3"/>
    <row r="75" spans="1:16" s="2" customFormat="1" ht="33" customHeight="1" x14ac:dyDescent="0.3"/>
    <row r="76" spans="1:16" s="2" customFormat="1" ht="33" customHeight="1" x14ac:dyDescent="0.3"/>
    <row r="77" spans="1:16" s="2" customFormat="1" ht="33" customHeight="1" x14ac:dyDescent="0.3">
      <c r="P77" s="3"/>
    </row>
    <row r="80" spans="1:16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1:14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</sheetData>
  <mergeCells count="9">
    <mergeCell ref="A1:N1"/>
    <mergeCell ref="A4:N4"/>
    <mergeCell ref="A5:N5"/>
    <mergeCell ref="M81:N81"/>
    <mergeCell ref="G31:H31"/>
    <mergeCell ref="M80:N80"/>
    <mergeCell ref="A80:L80"/>
    <mergeCell ref="A81:L81"/>
    <mergeCell ref="A3:N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100" zoomScaleSheetLayoutView="100" workbookViewId="0">
      <selection activeCell="S11" sqref="S11:S12"/>
    </sheetView>
  </sheetViews>
  <sheetFormatPr defaultRowHeight="15" x14ac:dyDescent="0.25"/>
  <cols>
    <col min="1" max="1" width="5.28515625" customWidth="1"/>
    <col min="5" max="5" width="9.28515625" customWidth="1"/>
    <col min="15" max="15" width="10" customWidth="1"/>
  </cols>
  <sheetData>
    <row r="1" spans="1:17" ht="18.75" x14ac:dyDescent="0.3">
      <c r="B1" s="57" t="s">
        <v>16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ht="18.75" x14ac:dyDescent="0.3">
      <c r="B2" s="57" t="s">
        <v>44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8.75" x14ac:dyDescent="0.3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7" ht="18.75" x14ac:dyDescent="0.3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7" ht="19.5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8.75" customHeight="1" x14ac:dyDescent="0.25">
      <c r="A6" s="30" t="s">
        <v>25</v>
      </c>
      <c r="B6" s="38" t="s">
        <v>17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53" t="s">
        <v>23</v>
      </c>
      <c r="O6" s="54"/>
      <c r="P6" s="53" t="s">
        <v>24</v>
      </c>
      <c r="Q6" s="54"/>
    </row>
    <row r="7" spans="1:17" ht="15.75" customHeight="1" thickBot="1" x14ac:dyDescent="0.3">
      <c r="A7" s="31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55"/>
      <c r="O7" s="56"/>
      <c r="P7" s="55"/>
      <c r="Q7" s="56"/>
    </row>
    <row r="8" spans="1:17" ht="19.5" thickBot="1" x14ac:dyDescent="0.35">
      <c r="A8" s="32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  <c r="N8" s="58">
        <f>SUM(N9:O20)</f>
        <v>121561.60866666668</v>
      </c>
      <c r="O8" s="59"/>
      <c r="P8" s="58">
        <f>N8*12</f>
        <v>1458739.3040000002</v>
      </c>
      <c r="Q8" s="59"/>
    </row>
    <row r="9" spans="1:17" ht="18.75" x14ac:dyDescent="0.3">
      <c r="A9" s="20">
        <v>1</v>
      </c>
      <c r="B9" s="46" t="s">
        <v>26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49">
        <v>18000</v>
      </c>
      <c r="O9" s="50"/>
      <c r="P9" s="49">
        <f>N9*12</f>
        <v>216000</v>
      </c>
      <c r="Q9" s="50"/>
    </row>
    <row r="10" spans="1:17" ht="18.75" x14ac:dyDescent="0.3">
      <c r="A10" s="21">
        <v>2</v>
      </c>
      <c r="B10" s="35" t="s">
        <v>27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44">
        <f t="shared" ref="N10:N15" si="0">P10/12</f>
        <v>125</v>
      </c>
      <c r="O10" s="45"/>
      <c r="P10" s="44">
        <v>1500</v>
      </c>
      <c r="Q10" s="45"/>
    </row>
    <row r="11" spans="1:17" ht="18.75" x14ac:dyDescent="0.3">
      <c r="A11" s="21">
        <v>3</v>
      </c>
      <c r="B11" s="35" t="s">
        <v>28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44">
        <f t="shared" si="0"/>
        <v>1000</v>
      </c>
      <c r="O11" s="45"/>
      <c r="P11" s="44">
        <v>12000</v>
      </c>
      <c r="Q11" s="45"/>
    </row>
    <row r="12" spans="1:17" ht="18.75" x14ac:dyDescent="0.3">
      <c r="A12" s="21">
        <v>4</v>
      </c>
      <c r="B12" s="3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44">
        <f t="shared" si="0"/>
        <v>9583.3333333333339</v>
      </c>
      <c r="O12" s="45"/>
      <c r="P12" s="44">
        <v>115000</v>
      </c>
      <c r="Q12" s="45"/>
    </row>
    <row r="13" spans="1:17" ht="18.75" x14ac:dyDescent="0.3">
      <c r="A13" s="21">
        <v>5</v>
      </c>
      <c r="B13" s="35" t="s">
        <v>41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44">
        <f t="shared" si="0"/>
        <v>6300</v>
      </c>
      <c r="O13" s="45"/>
      <c r="P13" s="44">
        <v>75600</v>
      </c>
      <c r="Q13" s="45"/>
    </row>
    <row r="14" spans="1:17" ht="18.75" x14ac:dyDescent="0.3">
      <c r="A14" s="21">
        <v>6</v>
      </c>
      <c r="B14" s="27" t="s">
        <v>42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51">
        <f t="shared" si="0"/>
        <v>1592.75</v>
      </c>
      <c r="O14" s="52"/>
      <c r="P14" s="51">
        <v>19113</v>
      </c>
      <c r="Q14" s="52"/>
    </row>
    <row r="15" spans="1:17" ht="18.75" x14ac:dyDescent="0.3">
      <c r="A15" s="21">
        <v>7</v>
      </c>
      <c r="B15" s="27" t="s">
        <v>43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1">
        <f t="shared" si="0"/>
        <v>4200</v>
      </c>
      <c r="O15" s="52"/>
      <c r="P15" s="51">
        <v>50400</v>
      </c>
      <c r="Q15" s="52"/>
    </row>
    <row r="16" spans="1:17" ht="18.75" x14ac:dyDescent="0.3">
      <c r="A16" s="21">
        <v>8</v>
      </c>
      <c r="B16" s="35" t="s">
        <v>46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44">
        <v>61196</v>
      </c>
      <c r="O16" s="45"/>
      <c r="P16" s="44">
        <f>N16*12</f>
        <v>734352</v>
      </c>
      <c r="Q16" s="45"/>
    </row>
    <row r="17" spans="1:17" ht="18.75" x14ac:dyDescent="0.3">
      <c r="A17" s="21">
        <v>9</v>
      </c>
      <c r="B17" s="35" t="s">
        <v>30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44">
        <f>N16*30.2%</f>
        <v>18481.191999999999</v>
      </c>
      <c r="O17" s="45"/>
      <c r="P17" s="44">
        <f>N17*12</f>
        <v>221774.304</v>
      </c>
      <c r="Q17" s="45"/>
    </row>
    <row r="18" spans="1:17" ht="18.75" x14ac:dyDescent="0.3">
      <c r="A18" s="21">
        <v>10</v>
      </c>
      <c r="B18" s="35" t="s">
        <v>31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44">
        <f>P18/12</f>
        <v>416.66666666666669</v>
      </c>
      <c r="O18" s="45"/>
      <c r="P18" s="44">
        <v>5000</v>
      </c>
      <c r="Q18" s="45"/>
    </row>
    <row r="19" spans="1:17" ht="18.75" x14ac:dyDescent="0.3">
      <c r="A19" s="21">
        <v>11</v>
      </c>
      <c r="B19" s="35" t="s">
        <v>32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44">
        <f>P19/12</f>
        <v>250</v>
      </c>
      <c r="O19" s="45"/>
      <c r="P19" s="44">
        <v>3000</v>
      </c>
      <c r="Q19" s="45"/>
    </row>
    <row r="20" spans="1:17" ht="19.5" thickBot="1" x14ac:dyDescent="0.35">
      <c r="A20" s="22">
        <v>12</v>
      </c>
      <c r="B20" s="64" t="s">
        <v>33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44">
        <f>P20/12</f>
        <v>416.66666666666669</v>
      </c>
      <c r="O20" s="45"/>
      <c r="P20" s="71">
        <v>5000</v>
      </c>
      <c r="Q20" s="72"/>
    </row>
    <row r="21" spans="1:17" ht="19.5" thickBot="1" x14ac:dyDescent="0.35">
      <c r="A21" s="32" t="s">
        <v>34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62">
        <f>P21/12</f>
        <v>11048.636666666667</v>
      </c>
      <c r="O21" s="63"/>
      <c r="P21" s="69">
        <v>132583.64000000001</v>
      </c>
      <c r="Q21" s="70"/>
    </row>
    <row r="22" spans="1:17" ht="19.5" thickBot="1" x14ac:dyDescent="0.35">
      <c r="A22" s="41" t="s">
        <v>47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62">
        <f>P22/12</f>
        <v>7500</v>
      </c>
      <c r="O22" s="63"/>
      <c r="P22" s="61">
        <v>90000</v>
      </c>
      <c r="Q22" s="59"/>
    </row>
    <row r="23" spans="1:17" ht="19.5" thickBot="1" x14ac:dyDescent="0.35">
      <c r="A23" s="32" t="s">
        <v>19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62">
        <f>N8+N22</f>
        <v>129061.60866666668</v>
      </c>
      <c r="O23" s="63"/>
      <c r="P23" s="67">
        <f>N23*12</f>
        <v>1548739.3040000002</v>
      </c>
      <c r="Q23" s="68"/>
    </row>
    <row r="24" spans="1:17" ht="15" customHeight="1" x14ac:dyDescent="0.25">
      <c r="A24" s="60" t="s">
        <v>20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18.7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x14ac:dyDescent="0.25">
      <c r="A28" t="s">
        <v>37</v>
      </c>
    </row>
  </sheetData>
  <mergeCells count="57">
    <mergeCell ref="P23:Q23"/>
    <mergeCell ref="A22:M22"/>
    <mergeCell ref="A23:M23"/>
    <mergeCell ref="P16:Q16"/>
    <mergeCell ref="P21:Q21"/>
    <mergeCell ref="P20:Q20"/>
    <mergeCell ref="N18:O18"/>
    <mergeCell ref="B17:M17"/>
    <mergeCell ref="N21:O21"/>
    <mergeCell ref="P19:Q19"/>
    <mergeCell ref="B20:M20"/>
    <mergeCell ref="B18:M18"/>
    <mergeCell ref="N20:O20"/>
    <mergeCell ref="P8:Q8"/>
    <mergeCell ref="N8:O8"/>
    <mergeCell ref="B19:M19"/>
    <mergeCell ref="N16:O16"/>
    <mergeCell ref="A24:Q25"/>
    <mergeCell ref="P22:Q22"/>
    <mergeCell ref="N22:O22"/>
    <mergeCell ref="N23:O23"/>
    <mergeCell ref="P17:Q17"/>
    <mergeCell ref="B16:M16"/>
    <mergeCell ref="N17:O17"/>
    <mergeCell ref="A21:M21"/>
    <mergeCell ref="N19:O19"/>
    <mergeCell ref="P18:Q18"/>
    <mergeCell ref="N15:O15"/>
    <mergeCell ref="P15:Q15"/>
    <mergeCell ref="N6:O7"/>
    <mergeCell ref="P6:Q7"/>
    <mergeCell ref="B1:O1"/>
    <mergeCell ref="B2:O2"/>
    <mergeCell ref="B3:O3"/>
    <mergeCell ref="B4:O4"/>
    <mergeCell ref="P11:Q11"/>
    <mergeCell ref="P10:Q10"/>
    <mergeCell ref="B9:M9"/>
    <mergeCell ref="N9:O9"/>
    <mergeCell ref="N14:O14"/>
    <mergeCell ref="P13:Q13"/>
    <mergeCell ref="P12:Q12"/>
    <mergeCell ref="N10:O10"/>
    <mergeCell ref="N11:O11"/>
    <mergeCell ref="N12:O12"/>
    <mergeCell ref="N13:O13"/>
    <mergeCell ref="P9:Q9"/>
    <mergeCell ref="P14:Q14"/>
    <mergeCell ref="B15:M15"/>
    <mergeCell ref="A6:A7"/>
    <mergeCell ref="A8:M8"/>
    <mergeCell ref="B10:M10"/>
    <mergeCell ref="B13:M13"/>
    <mergeCell ref="B12:M12"/>
    <mergeCell ref="B6:M7"/>
    <mergeCell ref="B14:M14"/>
    <mergeCell ref="B11:M11"/>
  </mergeCells>
  <phoneticPr fontId="7" type="noConversion"/>
  <pageMargins left="0.7" right="0.7" top="0.75" bottom="0.75" header="0.3" footer="0.3"/>
  <pageSetup paperSize="9" scale="57" orientation="portrait" horizontalDpi="0" verticalDpi="0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Лист3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2019-06-13T14:59:03Z</cp:lastPrinted>
  <dcterms:created xsi:type="dcterms:W3CDTF">2006-09-16T00:00:00Z</dcterms:created>
  <dcterms:modified xsi:type="dcterms:W3CDTF">2019-07-08T09:56:38Z</dcterms:modified>
</cp:coreProperties>
</file>