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<sst xmlns="http://schemas.openxmlformats.org/spreadsheetml/2006/main" count="114" uniqueCount="102">
  <si>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</si>
  <si>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</si>
  <si>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</si>
  <si>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</si>
  <si>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</si>
  <si>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</si>
  <si>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</si>
  <si>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</si>
  <si>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</si>
  <si>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</si>
  <si>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</si>
  <si>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</si>
  <si>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</si>
  <si>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</si>
  <si>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</si>
  <si>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</si>
  <si>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</si>
  <si>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</si>
  <si>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</si>
  <si>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</si>
  <si>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</si>
  <si>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</si>
  <si>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</si>
  <si>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</si>
  <si>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</si>
  <si>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</si>
  <si>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</si>
  <si>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</si>
  <si>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</si>
  <si>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</si>
  <si>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</si>
  <si>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</si>
  <si>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</si>
  <si>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</si>
  <si>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</si>
  <si>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</si>
  <si>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</si>
  <si>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</si>
  <si>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</si>
  <si>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</si>
  <si>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</si>
  <si>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</si>
  <si>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</si>
  <si>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</si>
  <si>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</si>
  <si>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</si>
  <si>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>ОТЧЕТ ПО ДОХОДАМ И РАСХОДАМ</t>
  </si>
  <si>
    <t>Управляющая компания: ООО "Кварц»</t>
  </si>
  <si>
    <t>Начислено по содержанию и ремонту, всего руб.</t>
  </si>
  <si>
    <t>ЗАТРАТЫ</t>
  </si>
  <si>
    <t>ВСЕГО</t>
  </si>
  <si>
    <t>№</t>
  </si>
  <si>
    <t>Затраты на заработную плату обслуживающего персонала</t>
  </si>
  <si>
    <t>Затраты на заработную плату технического персонала</t>
  </si>
  <si>
    <t>Содержание и техническое обслуживание лифтов</t>
  </si>
  <si>
    <t>Техосвидетельствование лифтов</t>
  </si>
  <si>
    <t>Страхование лифтов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</si>
  <si>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</si>
  <si>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</si>
  <si>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</si>
  <si>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</si>
  <si>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</si>
  <si>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</si>
  <si>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</si>
  <si>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</si>
  <si>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</si>
  <si>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</si>
  <si>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ИТОГО ЗАТРАТ:</t>
  </si>
  <si>
    <t xml:space="preserve">Расходы на управление </t>
  </si>
  <si>
    <t>Поступило по содержанию и ремонту , руб.</t>
  </si>
  <si>
    <t>Проверка вентиляционных каналов</t>
  </si>
  <si>
    <t>Обслуживание внешних газовых сетей</t>
  </si>
  <si>
    <t>многоквартирному дому по адресу: г. Брянск, ул. Почтовая, д.154</t>
  </si>
  <si>
    <t>ул. Почтовая, д. 154</t>
  </si>
  <si>
    <t>дом №154 ул. Почтовая</t>
  </si>
  <si>
    <t>в т.ч. жилые помещения содержание жилья</t>
  </si>
  <si>
    <t>в т.ч. содержание крышкой котельной</t>
  </si>
  <si>
    <t>в т.ч. утилизация ТБО</t>
  </si>
  <si>
    <t>Техническое обслуживание домофона</t>
  </si>
  <si>
    <t>Техническое обслуживание крышной котельной</t>
  </si>
  <si>
    <t>Страхование крышной котельной</t>
  </si>
  <si>
    <t>2016-2017</t>
  </si>
  <si>
    <t>-</t>
  </si>
  <si>
    <t>32:28:001147:294</t>
  </si>
  <si>
    <t>Тариф техническое обслуживание котельной</t>
  </si>
  <si>
    <t>Отчисления в ПФ и ФСС с з/платы обслуживающего персонала</t>
  </si>
  <si>
    <t>Отчисления в ПФ и ФСС с з/платы технического персонала</t>
  </si>
  <si>
    <t>Услуги по ЧС сеть газопотребления</t>
  </si>
  <si>
    <t>Техобслуживание и поверка манометров</t>
  </si>
  <si>
    <t>Техническое обслуживание котельной в т.ч.</t>
  </si>
  <si>
    <t>Утилизация ТБО в т.ч.</t>
  </si>
  <si>
    <t>Содержание жилья и техническое обслуживание в т.ч.</t>
  </si>
  <si>
    <t>Текущий ремонт</t>
  </si>
  <si>
    <t xml:space="preserve">  IV. Стоимость содержания многоквартирного дома в 2018году. </t>
  </si>
  <si>
    <t>Январь –Декабрь 2018г.</t>
  </si>
  <si>
    <t xml:space="preserve">Период  с января 2018 г. по декабрь 2018 г. </t>
  </si>
  <si>
    <t>Вознагрождение председателю совета МКД с отчислениями в ПФ и ФСС</t>
  </si>
  <si>
    <t xml:space="preserve">Чистка дворовой территории от снега и наледи </t>
  </si>
  <si>
    <t>в т.ч. использование общего иммущества</t>
  </si>
  <si>
    <t>Расходы на управление (телеф, интер,  канцтовар, юр. усл. налог усн. и пр.)</t>
  </si>
  <si>
    <t>Расходы на управление ( отчисл.)</t>
  </si>
  <si>
    <t>Расходы на управление (заработная плата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</si>
</sst>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2" fontId="0" fillId="0" borderId="38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G35" sqref="G35:I35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4" spans="1:9" ht="12.75">
      <c r="A4" s="110" t="s">
        <v>1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0" t="s">
        <v>72</v>
      </c>
      <c r="B5" s="110"/>
      <c r="C5" s="110"/>
      <c r="D5" s="110"/>
      <c r="E5" s="110"/>
      <c r="F5" s="110"/>
      <c r="G5" s="110"/>
      <c r="H5" s="110"/>
      <c r="I5" s="110"/>
    </row>
    <row r="6" spans="1:9" ht="12.75">
      <c r="A6" s="110" t="s">
        <v>94</v>
      </c>
      <c r="B6" s="110"/>
      <c r="C6" s="110"/>
      <c r="D6" s="110"/>
      <c r="E6" s="110"/>
      <c r="F6" s="110"/>
      <c r="G6" s="110"/>
      <c r="H6" s="110"/>
      <c r="I6" s="110"/>
    </row>
    <row r="9" spans="1:9" ht="12.75">
      <c r="A9" s="77" t="s">
        <v>2</v>
      </c>
      <c r="B9" s="77"/>
      <c r="C9" s="77"/>
      <c r="D9" s="77"/>
      <c r="E9" s="77"/>
      <c r="F9" s="77"/>
      <c r="G9" s="77"/>
      <c r="H9" s="77"/>
      <c r="I9" s="77"/>
    </row>
    <row r="10" ht="13.5" thickBot="1"/>
    <row r="11" spans="1:9" ht="12.75">
      <c r="A11" s="4">
        <v>1</v>
      </c>
      <c r="B11" s="103" t="s">
        <v>3</v>
      </c>
      <c r="C11" s="104"/>
      <c r="D11" s="104"/>
      <c r="E11" s="104"/>
      <c r="F11" s="105"/>
      <c r="G11" s="100" t="s">
        <v>73</v>
      </c>
      <c r="H11" s="101"/>
      <c r="I11" s="102"/>
    </row>
    <row r="12" spans="1:9" ht="12.75">
      <c r="A12" s="5">
        <v>2</v>
      </c>
      <c r="B12" s="106" t="s">
        <v>4</v>
      </c>
      <c r="C12" s="107"/>
      <c r="D12" s="107"/>
      <c r="E12" s="107"/>
      <c r="F12" s="108"/>
      <c r="G12" s="62" t="s">
        <v>81</v>
      </c>
      <c r="H12" s="56"/>
      <c r="I12" s="57"/>
    </row>
    <row r="13" spans="1:9" ht="12.75">
      <c r="A13" s="5">
        <v>3</v>
      </c>
      <c r="B13" s="106" t="s">
        <v>5</v>
      </c>
      <c r="C13" s="107"/>
      <c r="D13" s="107"/>
      <c r="E13" s="107"/>
      <c r="F13" s="108"/>
      <c r="G13" s="111">
        <v>10</v>
      </c>
      <c r="H13" s="112"/>
      <c r="I13" s="113"/>
    </row>
    <row r="14" spans="1:9" ht="12.75">
      <c r="A14" s="5">
        <v>4</v>
      </c>
      <c r="B14" s="106" t="s">
        <v>6</v>
      </c>
      <c r="C14" s="107"/>
      <c r="D14" s="107"/>
      <c r="E14" s="107"/>
      <c r="F14" s="108"/>
      <c r="G14" s="62">
        <v>5</v>
      </c>
      <c r="H14" s="56"/>
      <c r="I14" s="57"/>
    </row>
    <row r="15" spans="1:9" ht="12.75">
      <c r="A15" s="5">
        <v>5</v>
      </c>
      <c r="B15" s="106" t="s">
        <v>7</v>
      </c>
      <c r="C15" s="107"/>
      <c r="D15" s="107"/>
      <c r="E15" s="107"/>
      <c r="F15" s="108"/>
      <c r="G15" s="62">
        <v>196</v>
      </c>
      <c r="H15" s="56"/>
      <c r="I15" s="57"/>
    </row>
    <row r="16" spans="1:9" ht="12.75">
      <c r="A16" s="5">
        <v>6</v>
      </c>
      <c r="B16" s="106" t="s">
        <v>8</v>
      </c>
      <c r="C16" s="107"/>
      <c r="D16" s="107"/>
      <c r="E16" s="107"/>
      <c r="F16" s="108"/>
      <c r="G16" s="62">
        <v>5</v>
      </c>
      <c r="H16" s="56"/>
      <c r="I16" s="57"/>
    </row>
    <row r="17" spans="1:9" ht="12.75">
      <c r="A17" s="6">
        <v>7</v>
      </c>
      <c r="B17" s="90" t="s">
        <v>9</v>
      </c>
      <c r="C17" s="91"/>
      <c r="D17" s="91"/>
      <c r="E17" s="91"/>
      <c r="F17" s="92"/>
      <c r="G17" s="96"/>
      <c r="H17" s="53"/>
      <c r="I17" s="54"/>
    </row>
    <row r="18" spans="1:9" ht="12.75">
      <c r="A18" s="7" t="s">
        <v>17</v>
      </c>
      <c r="B18" s="90" t="s">
        <v>18</v>
      </c>
      <c r="C18" s="91"/>
      <c r="D18" s="91"/>
      <c r="E18" s="91"/>
      <c r="F18" s="92"/>
      <c r="G18" s="96">
        <v>15907.7</v>
      </c>
      <c r="H18" s="53"/>
      <c r="I18" s="54"/>
    </row>
    <row r="19" spans="1:9" ht="12.75">
      <c r="A19" s="8" t="s">
        <v>16</v>
      </c>
      <c r="B19" s="78" t="s">
        <v>19</v>
      </c>
      <c r="C19" s="79"/>
      <c r="D19" s="79"/>
      <c r="E19" s="79"/>
      <c r="F19" s="80"/>
      <c r="G19" s="50"/>
      <c r="H19" s="52"/>
      <c r="I19" s="51"/>
    </row>
    <row r="20" spans="1:9" ht="12.75">
      <c r="A20" s="9" t="s">
        <v>20</v>
      </c>
      <c r="B20" s="97" t="s">
        <v>10</v>
      </c>
      <c r="C20" s="98"/>
      <c r="D20" s="98"/>
      <c r="E20" s="98"/>
      <c r="F20" s="99"/>
      <c r="G20" s="50">
        <v>9771.6</v>
      </c>
      <c r="H20" s="52"/>
      <c r="I20" s="51"/>
    </row>
    <row r="21" spans="1:9" ht="12.75">
      <c r="A21" s="7" t="s">
        <v>21</v>
      </c>
      <c r="B21" s="90" t="s">
        <v>23</v>
      </c>
      <c r="C21" s="91"/>
      <c r="D21" s="91"/>
      <c r="E21" s="91"/>
      <c r="F21" s="92"/>
      <c r="G21" s="62" t="s">
        <v>82</v>
      </c>
      <c r="H21" s="56"/>
      <c r="I21" s="57"/>
    </row>
    <row r="22" spans="1:9" ht="12.75">
      <c r="A22" s="10" t="s">
        <v>16</v>
      </c>
      <c r="B22" s="78" t="s">
        <v>22</v>
      </c>
      <c r="C22" s="79"/>
      <c r="D22" s="79"/>
      <c r="E22" s="79"/>
      <c r="F22" s="80"/>
      <c r="G22" s="62"/>
      <c r="H22" s="56"/>
      <c r="I22" s="57"/>
    </row>
    <row r="23" spans="1:9" ht="12.75">
      <c r="A23" s="11" t="s">
        <v>24</v>
      </c>
      <c r="B23" s="97" t="s">
        <v>11</v>
      </c>
      <c r="C23" s="98"/>
      <c r="D23" s="98"/>
      <c r="E23" s="98"/>
      <c r="F23" s="99"/>
      <c r="G23" s="96" t="s">
        <v>82</v>
      </c>
      <c r="H23" s="53"/>
      <c r="I23" s="54"/>
    </row>
    <row r="24" spans="1:9" ht="12.75">
      <c r="A24" s="6">
        <v>8</v>
      </c>
      <c r="B24" s="90" t="s">
        <v>25</v>
      </c>
      <c r="C24" s="91"/>
      <c r="D24" s="91"/>
      <c r="E24" s="91"/>
      <c r="F24" s="92"/>
      <c r="G24" s="96">
        <v>1140.8</v>
      </c>
      <c r="H24" s="53"/>
      <c r="I24" s="54"/>
    </row>
    <row r="25" spans="1:9" ht="12.75">
      <c r="A25" s="10" t="s">
        <v>16</v>
      </c>
      <c r="B25" s="78" t="s">
        <v>26</v>
      </c>
      <c r="C25" s="79"/>
      <c r="D25" s="79"/>
      <c r="E25" s="79"/>
      <c r="F25" s="80"/>
      <c r="G25" s="50"/>
      <c r="H25" s="52"/>
      <c r="I25" s="51"/>
    </row>
    <row r="26" spans="1:9" ht="12.75">
      <c r="A26" s="5">
        <v>9</v>
      </c>
      <c r="B26" s="97" t="s">
        <v>12</v>
      </c>
      <c r="C26" s="98"/>
      <c r="D26" s="98"/>
      <c r="E26" s="98"/>
      <c r="F26" s="99"/>
      <c r="G26" s="93">
        <v>1405.3</v>
      </c>
      <c r="H26" s="94"/>
      <c r="I26" s="95"/>
    </row>
    <row r="27" spans="1:9" ht="12.75">
      <c r="A27" s="6">
        <v>10</v>
      </c>
      <c r="B27" s="90" t="s">
        <v>27</v>
      </c>
      <c r="C27" s="91"/>
      <c r="D27" s="91"/>
      <c r="E27" s="91"/>
      <c r="F27" s="92"/>
      <c r="G27" s="96"/>
      <c r="H27" s="53"/>
      <c r="I27" s="54"/>
    </row>
    <row r="28" spans="1:9" ht="12.75">
      <c r="A28" s="11"/>
      <c r="B28" s="97" t="s">
        <v>28</v>
      </c>
      <c r="C28" s="98"/>
      <c r="D28" s="98"/>
      <c r="E28" s="98"/>
      <c r="F28" s="99"/>
      <c r="G28" s="93" t="s">
        <v>31</v>
      </c>
      <c r="H28" s="94"/>
      <c r="I28" s="95"/>
    </row>
    <row r="29" spans="1:9" ht="12.75">
      <c r="A29" s="12">
        <v>11</v>
      </c>
      <c r="B29" s="90" t="s">
        <v>29</v>
      </c>
      <c r="C29" s="91"/>
      <c r="D29" s="91"/>
      <c r="E29" s="91"/>
      <c r="F29" s="92"/>
      <c r="G29" s="96"/>
      <c r="H29" s="53"/>
      <c r="I29" s="54"/>
    </row>
    <row r="30" spans="1:9" ht="12.75">
      <c r="A30" s="13"/>
      <c r="B30" s="78" t="s">
        <v>30</v>
      </c>
      <c r="C30" s="79"/>
      <c r="D30" s="79"/>
      <c r="E30" s="79"/>
      <c r="F30" s="80"/>
      <c r="G30" s="50">
        <v>9036</v>
      </c>
      <c r="H30" s="52"/>
      <c r="I30" s="51"/>
    </row>
    <row r="31" spans="1:9" ht="12.75">
      <c r="A31" s="14">
        <v>12</v>
      </c>
      <c r="B31" s="81" t="s">
        <v>13</v>
      </c>
      <c r="C31" s="82"/>
      <c r="D31" s="82"/>
      <c r="E31" s="82"/>
      <c r="F31" s="83"/>
      <c r="G31" s="68"/>
      <c r="H31" s="69"/>
      <c r="I31" s="70"/>
    </row>
    <row r="32" spans="1:9" ht="12.75">
      <c r="A32" s="14">
        <v>13</v>
      </c>
      <c r="B32" s="81" t="s">
        <v>14</v>
      </c>
      <c r="C32" s="82"/>
      <c r="D32" s="82"/>
      <c r="E32" s="82"/>
      <c r="F32" s="83"/>
      <c r="G32" s="68"/>
      <c r="H32" s="69"/>
      <c r="I32" s="70"/>
    </row>
    <row r="33" spans="1:9" ht="12.75">
      <c r="A33" s="16">
        <v>14</v>
      </c>
      <c r="B33" s="84" t="s">
        <v>15</v>
      </c>
      <c r="C33" s="85"/>
      <c r="D33" s="85"/>
      <c r="E33" s="85"/>
      <c r="F33" s="86"/>
      <c r="G33" s="87" t="s">
        <v>83</v>
      </c>
      <c r="H33" s="88"/>
      <c r="I33" s="89"/>
    </row>
    <row r="34" spans="1:9" ht="12.75">
      <c r="A34" s="14">
        <v>15</v>
      </c>
      <c r="B34" s="65" t="s">
        <v>32</v>
      </c>
      <c r="C34" s="66"/>
      <c r="D34" s="66"/>
      <c r="E34" s="66"/>
      <c r="F34" s="67"/>
      <c r="G34" s="68">
        <v>17.67</v>
      </c>
      <c r="H34" s="69"/>
      <c r="I34" s="70"/>
    </row>
    <row r="35" spans="1:9" ht="13.5" thickBot="1">
      <c r="A35" s="15">
        <v>16</v>
      </c>
      <c r="B35" s="71" t="s">
        <v>84</v>
      </c>
      <c r="C35" s="72"/>
      <c r="D35" s="72"/>
      <c r="E35" s="72"/>
      <c r="F35" s="73"/>
      <c r="G35" s="74">
        <v>4.53</v>
      </c>
      <c r="H35" s="75"/>
      <c r="I35" s="76"/>
    </row>
    <row r="38" spans="1:9" ht="12.75">
      <c r="A38" s="77" t="s">
        <v>33</v>
      </c>
      <c r="B38" s="77"/>
      <c r="C38" s="77"/>
      <c r="D38" s="77"/>
      <c r="E38" s="77"/>
      <c r="F38" s="77"/>
      <c r="G38" s="77"/>
      <c r="H38" s="77"/>
      <c r="I38" s="77"/>
    </row>
    <row r="39" ht="13.5" thickBot="1"/>
    <row r="40" spans="1:9" ht="15.75" customHeight="1" thickBot="1">
      <c r="A40" s="17" t="s">
        <v>34</v>
      </c>
      <c r="B40" s="46" t="s">
        <v>35</v>
      </c>
      <c r="C40" s="46"/>
      <c r="D40" s="46"/>
      <c r="E40" s="45" t="s">
        <v>36</v>
      </c>
      <c r="F40" s="47"/>
      <c r="G40" s="46" t="s">
        <v>37</v>
      </c>
      <c r="H40" s="46"/>
      <c r="I40" s="47"/>
    </row>
    <row r="41" spans="1:9" ht="12.75">
      <c r="A41" s="3">
        <v>1</v>
      </c>
      <c r="B41" s="48" t="s">
        <v>38</v>
      </c>
      <c r="C41" s="49"/>
      <c r="D41" s="49"/>
      <c r="E41" s="50">
        <f>807604.84+555320.76+35713.97+1434.55+133.59+5798.18</f>
        <v>1406005.8900000001</v>
      </c>
      <c r="F41" s="51"/>
      <c r="G41" s="52">
        <f>1002222.19+307438.77+23580.24+888.12+83.81+2448.6</f>
        <v>1336661.7300000002</v>
      </c>
      <c r="H41" s="52"/>
      <c r="I41" s="51"/>
    </row>
    <row r="42" spans="1:9" ht="12.75">
      <c r="A42" s="1">
        <v>2</v>
      </c>
      <c r="B42" s="60" t="s">
        <v>39</v>
      </c>
      <c r="C42" s="61"/>
      <c r="D42" s="61"/>
      <c r="E42" s="62">
        <f>3780.72+160984.23+23.19+3.79+41</f>
        <v>164832.93000000002</v>
      </c>
      <c r="F42" s="57"/>
      <c r="G42" s="56">
        <f>17.79+2.4+9.95+154328.35+3803.91</f>
        <v>158162.40000000002</v>
      </c>
      <c r="H42" s="56"/>
      <c r="I42" s="57"/>
    </row>
    <row r="43" spans="1:9" ht="12.75">
      <c r="A43" s="1">
        <v>3</v>
      </c>
      <c r="B43" s="60" t="s">
        <v>40</v>
      </c>
      <c r="C43" s="61"/>
      <c r="D43" s="61"/>
      <c r="E43" s="62">
        <f>34128.96+159044.78+325255.82+28531.4+114.3</f>
        <v>547075.26</v>
      </c>
      <c r="F43" s="57"/>
      <c r="G43" s="56">
        <f>24358.61+119036.36+365246.59+21223.6+47.86</f>
        <v>529913.02</v>
      </c>
      <c r="H43" s="56"/>
      <c r="I43" s="57"/>
    </row>
    <row r="44" spans="1:9" ht="12.75">
      <c r="A44" s="1">
        <v>4</v>
      </c>
      <c r="B44" s="60" t="s">
        <v>41</v>
      </c>
      <c r="C44" s="61"/>
      <c r="D44" s="61"/>
      <c r="E44" s="62">
        <f>170744.36+41.91</f>
        <v>170786.27</v>
      </c>
      <c r="F44" s="57"/>
      <c r="G44" s="56">
        <f>17.84+164016.21</f>
        <v>164034.05</v>
      </c>
      <c r="H44" s="56"/>
      <c r="I44" s="57"/>
    </row>
    <row r="45" spans="1:9" ht="13.5" thickBot="1">
      <c r="A45" s="2">
        <v>5</v>
      </c>
      <c r="B45" s="58" t="s">
        <v>42</v>
      </c>
      <c r="C45" s="59"/>
      <c r="D45" s="59"/>
      <c r="E45" s="63">
        <f>519138.81+266138.28+284.49+1373.28+205.31</f>
        <v>787140.1700000002</v>
      </c>
      <c r="F45" s="64"/>
      <c r="G45" s="53">
        <f>265881.2+1188.41+502592.2+159.61+641.47+125.46</f>
        <v>770588.35</v>
      </c>
      <c r="H45" s="53"/>
      <c r="I45" s="54"/>
    </row>
    <row r="46" spans="1:9" ht="13.5" thickBot="1">
      <c r="A46" s="18"/>
      <c r="B46" s="45" t="s">
        <v>43</v>
      </c>
      <c r="C46" s="46"/>
      <c r="D46" s="47"/>
      <c r="E46" s="45">
        <f>SUM(E41:F45)</f>
        <v>3075840.5200000005</v>
      </c>
      <c r="F46" s="47"/>
      <c r="G46" s="46">
        <f>SUM(G41:I45)</f>
        <v>2959359.5500000003</v>
      </c>
      <c r="H46" s="46"/>
      <c r="I46" s="47"/>
    </row>
    <row r="49" spans="1:9" ht="12.75" customHeight="1">
      <c r="A49" s="55" t="s">
        <v>44</v>
      </c>
      <c r="B49" s="55"/>
      <c r="C49" s="55"/>
      <c r="D49" s="55"/>
      <c r="E49" s="55"/>
      <c r="F49" s="55"/>
      <c r="G49" s="55"/>
      <c r="H49" s="55"/>
      <c r="I49" s="55"/>
    </row>
    <row r="50" ht="13.5" thickBot="1"/>
    <row r="51" spans="1:9" ht="13.5" thickBot="1">
      <c r="A51" s="17" t="s">
        <v>34</v>
      </c>
      <c r="B51" s="46" t="s">
        <v>35</v>
      </c>
      <c r="C51" s="46"/>
      <c r="D51" s="46"/>
      <c r="E51" s="45" t="s">
        <v>36</v>
      </c>
      <c r="F51" s="47"/>
      <c r="G51" s="46" t="s">
        <v>37</v>
      </c>
      <c r="H51" s="46"/>
      <c r="I51" s="47"/>
    </row>
    <row r="52" spans="1:9" ht="13.5" thickBot="1">
      <c r="A52" s="3">
        <v>1</v>
      </c>
      <c r="B52" s="48" t="s">
        <v>45</v>
      </c>
      <c r="C52" s="49"/>
      <c r="D52" s="49"/>
      <c r="E52" s="50"/>
      <c r="F52" s="51"/>
      <c r="G52" s="52"/>
      <c r="H52" s="52"/>
      <c r="I52" s="51"/>
    </row>
    <row r="53" spans="1:9" ht="13.5" thickBot="1">
      <c r="A53" s="18"/>
      <c r="B53" s="45" t="s">
        <v>43</v>
      </c>
      <c r="C53" s="46"/>
      <c r="D53" s="47"/>
      <c r="E53" s="45">
        <f>SUM(E52:F52)</f>
        <v>0</v>
      </c>
      <c r="F53" s="47"/>
      <c r="G53" s="46">
        <f>SUM(G52:I52)</f>
        <v>0</v>
      </c>
      <c r="H53" s="46"/>
      <c r="I53" s="47"/>
    </row>
  </sheetData>
  <sheetProtection/>
  <mergeCells count="87">
    <mergeCell ref="B14:F14"/>
    <mergeCell ref="B15:F15"/>
    <mergeCell ref="B16:F16"/>
    <mergeCell ref="A2:I2"/>
    <mergeCell ref="A4:I4"/>
    <mergeCell ref="A5:I5"/>
    <mergeCell ref="A6:I6"/>
    <mergeCell ref="G13:I13"/>
    <mergeCell ref="G14:I14"/>
    <mergeCell ref="G15:I15"/>
    <mergeCell ref="A9:I9"/>
    <mergeCell ref="G11:I11"/>
    <mergeCell ref="B11:F11"/>
    <mergeCell ref="B12:F12"/>
    <mergeCell ref="G12:I12"/>
    <mergeCell ref="B13:F13"/>
    <mergeCell ref="G24:I24"/>
    <mergeCell ref="B23:F23"/>
    <mergeCell ref="G22:I22"/>
    <mergeCell ref="G23:I23"/>
    <mergeCell ref="G21:I21"/>
    <mergeCell ref="B17:F17"/>
    <mergeCell ref="B18:F18"/>
    <mergeCell ref="B19:F19"/>
    <mergeCell ref="B20:F20"/>
    <mergeCell ref="G16:I16"/>
    <mergeCell ref="G17:I17"/>
    <mergeCell ref="G18:I18"/>
    <mergeCell ref="G19:I19"/>
    <mergeCell ref="B28:F28"/>
    <mergeCell ref="B25:F25"/>
    <mergeCell ref="B24:F24"/>
    <mergeCell ref="G20:I20"/>
    <mergeCell ref="B21:F21"/>
    <mergeCell ref="B22:F22"/>
    <mergeCell ref="B29:F29"/>
    <mergeCell ref="G26:I26"/>
    <mergeCell ref="G27:I27"/>
    <mergeCell ref="G28:I28"/>
    <mergeCell ref="G29:I29"/>
    <mergeCell ref="G25:I25"/>
    <mergeCell ref="B26:F26"/>
    <mergeCell ref="B27:F27"/>
    <mergeCell ref="B30:F30"/>
    <mergeCell ref="B31:F31"/>
    <mergeCell ref="G31:I31"/>
    <mergeCell ref="G30:I30"/>
    <mergeCell ref="B32:F32"/>
    <mergeCell ref="B33:F33"/>
    <mergeCell ref="G32:I32"/>
    <mergeCell ref="G33:I33"/>
    <mergeCell ref="B34:F34"/>
    <mergeCell ref="G34:I34"/>
    <mergeCell ref="B35:F35"/>
    <mergeCell ref="G35:I35"/>
    <mergeCell ref="A38:I38"/>
    <mergeCell ref="E40:F40"/>
    <mergeCell ref="G40:I40"/>
    <mergeCell ref="B40:D40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SheetLayoutView="100" zoomScalePageLayoutView="0" workbookViewId="0" topLeftCell="A16">
      <selection activeCell="I59" sqref="I59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77" t="s">
        <v>93</v>
      </c>
      <c r="B2" s="77"/>
      <c r="C2" s="77"/>
      <c r="D2" s="77"/>
      <c r="E2" s="77"/>
      <c r="F2" s="77"/>
      <c r="G2" s="77"/>
      <c r="H2" s="77"/>
      <c r="I2" s="77"/>
    </row>
    <row r="4" spans="1:9" ht="12.75">
      <c r="A4" s="110" t="s">
        <v>46</v>
      </c>
      <c r="B4" s="110"/>
      <c r="C4" s="110"/>
      <c r="D4" s="110"/>
      <c r="E4" s="110"/>
      <c r="F4" s="110"/>
      <c r="G4" s="110"/>
      <c r="H4" s="110"/>
      <c r="I4" s="110"/>
    </row>
    <row r="5" spans="3:7" ht="13.5" thickBot="1">
      <c r="C5" s="134" t="s">
        <v>74</v>
      </c>
      <c r="D5" s="134"/>
      <c r="E5" s="134"/>
      <c r="F5" s="134"/>
      <c r="G5" s="134"/>
    </row>
    <row r="6" spans="1:9" ht="13.5" thickBot="1">
      <c r="A6" s="134" t="s">
        <v>47</v>
      </c>
      <c r="B6" s="134"/>
      <c r="C6" s="134"/>
      <c r="D6" s="134"/>
      <c r="F6" s="20" t="s">
        <v>95</v>
      </c>
      <c r="G6" s="19"/>
      <c r="H6" s="19"/>
      <c r="I6" s="19"/>
    </row>
    <row r="7" ht="13.5" thickBot="1"/>
    <row r="8" spans="1:9" ht="12.75">
      <c r="A8" s="141" t="s">
        <v>48</v>
      </c>
      <c r="B8" s="142"/>
      <c r="C8" s="142"/>
      <c r="D8" s="142"/>
      <c r="E8" s="142"/>
      <c r="F8" s="143"/>
      <c r="G8" s="131">
        <f>G9+G11+G10+G12</f>
        <v>2713334.9899999998</v>
      </c>
      <c r="H8" s="132"/>
      <c r="I8" s="133"/>
    </row>
    <row r="9" spans="1:9" ht="12.75">
      <c r="A9" s="127" t="s">
        <v>75</v>
      </c>
      <c r="B9" s="61"/>
      <c r="C9" s="61"/>
      <c r="D9" s="61"/>
      <c r="E9" s="61"/>
      <c r="F9" s="117"/>
      <c r="G9" s="130">
        <f>13886.57+810+2071970.4</f>
        <v>2086666.97</v>
      </c>
      <c r="H9" s="128"/>
      <c r="I9" s="129"/>
    </row>
    <row r="10" spans="1:9" ht="12.75">
      <c r="A10" s="127" t="s">
        <v>76</v>
      </c>
      <c r="B10" s="61"/>
      <c r="C10" s="61"/>
      <c r="D10" s="61"/>
      <c r="E10" s="61"/>
      <c r="F10" s="117"/>
      <c r="G10" s="130">
        <f>531186.24+2458.33</f>
        <v>533644.57</v>
      </c>
      <c r="H10" s="128"/>
      <c r="I10" s="129"/>
    </row>
    <row r="11" spans="1:9" ht="12.75">
      <c r="A11" s="127" t="s">
        <v>77</v>
      </c>
      <c r="B11" s="61"/>
      <c r="C11" s="61"/>
      <c r="D11" s="61"/>
      <c r="E11" s="61"/>
      <c r="F11" s="117"/>
      <c r="G11" s="130">
        <f>83041.07+382.38</f>
        <v>83423.45000000001</v>
      </c>
      <c r="H11" s="128"/>
      <c r="I11" s="129"/>
    </row>
    <row r="12" spans="1:9" ht="12.75">
      <c r="A12" s="127" t="s">
        <v>98</v>
      </c>
      <c r="B12" s="61"/>
      <c r="C12" s="61"/>
      <c r="D12" s="61"/>
      <c r="E12" s="61"/>
      <c r="F12" s="117"/>
      <c r="G12" s="114">
        <v>9600</v>
      </c>
      <c r="H12" s="115"/>
      <c r="I12" s="116"/>
    </row>
    <row r="13" spans="1:9" ht="12.75">
      <c r="A13" s="127" t="s">
        <v>69</v>
      </c>
      <c r="B13" s="61"/>
      <c r="C13" s="61"/>
      <c r="D13" s="61"/>
      <c r="E13" s="61"/>
      <c r="F13" s="117"/>
      <c r="G13" s="114">
        <f>G14+G15+G16+G17</f>
        <v>2699057.9399999995</v>
      </c>
      <c r="H13" s="128"/>
      <c r="I13" s="129"/>
    </row>
    <row r="14" spans="1:9" ht="12.75">
      <c r="A14" s="127" t="s">
        <v>75</v>
      </c>
      <c r="B14" s="61"/>
      <c r="C14" s="61"/>
      <c r="D14" s="61"/>
      <c r="E14" s="61"/>
      <c r="F14" s="117"/>
      <c r="G14" s="130">
        <f>6841.3+810+2106113.57</f>
        <v>2113764.8699999996</v>
      </c>
      <c r="H14" s="128"/>
      <c r="I14" s="129"/>
    </row>
    <row r="15" spans="1:9" ht="12.75">
      <c r="A15" s="127" t="s">
        <v>76</v>
      </c>
      <c r="B15" s="61"/>
      <c r="C15" s="61"/>
      <c r="D15" s="61"/>
      <c r="E15" s="61"/>
      <c r="F15" s="117"/>
      <c r="G15" s="130">
        <f>497122.02+1186.13</f>
        <v>498308.15</v>
      </c>
      <c r="H15" s="128"/>
      <c r="I15" s="129"/>
    </row>
    <row r="16" spans="1:9" ht="12.75">
      <c r="A16" s="127" t="s">
        <v>77</v>
      </c>
      <c r="B16" s="61"/>
      <c r="C16" s="61"/>
      <c r="D16" s="61"/>
      <c r="E16" s="61"/>
      <c r="F16" s="117"/>
      <c r="G16" s="130">
        <f>183.64+77201.28</f>
        <v>77384.92</v>
      </c>
      <c r="H16" s="128"/>
      <c r="I16" s="129"/>
    </row>
    <row r="17" spans="1:9" ht="13.5" thickBot="1">
      <c r="A17" s="161" t="s">
        <v>98</v>
      </c>
      <c r="B17" s="162"/>
      <c r="C17" s="162"/>
      <c r="D17" s="162"/>
      <c r="E17" s="162"/>
      <c r="F17" s="163"/>
      <c r="G17" s="158">
        <v>9600</v>
      </c>
      <c r="H17" s="159"/>
      <c r="I17" s="160"/>
    </row>
    <row r="18" spans="1:9" ht="13.5" thickBo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20.25" customHeight="1" thickBot="1">
      <c r="A19" s="22" t="s">
        <v>51</v>
      </c>
      <c r="B19" s="135" t="s">
        <v>49</v>
      </c>
      <c r="C19" s="136"/>
      <c r="D19" s="136"/>
      <c r="E19" s="136"/>
      <c r="F19" s="136"/>
      <c r="G19" s="136"/>
      <c r="H19" s="137"/>
      <c r="I19" s="22" t="s">
        <v>50</v>
      </c>
    </row>
    <row r="20" spans="1:9" ht="12.75" customHeight="1" thickBot="1">
      <c r="A20" s="36" t="s">
        <v>89</v>
      </c>
      <c r="B20" s="37"/>
      <c r="C20" s="37"/>
      <c r="D20" s="37"/>
      <c r="E20" s="37"/>
      <c r="F20" s="37"/>
      <c r="G20" s="37"/>
      <c r="H20" s="37"/>
      <c r="I20" s="44">
        <f>I21+I22+I23+I24</f>
        <v>375395.4</v>
      </c>
    </row>
    <row r="21" spans="1:9" s="33" customFormat="1" ht="12.75" customHeight="1">
      <c r="A21" s="39">
        <v>1</v>
      </c>
      <c r="B21" s="141" t="s">
        <v>79</v>
      </c>
      <c r="C21" s="142"/>
      <c r="D21" s="142"/>
      <c r="E21" s="142"/>
      <c r="F21" s="142"/>
      <c r="G21" s="142"/>
      <c r="H21" s="143"/>
      <c r="I21" s="42">
        <f>13002+279518.4</f>
        <v>292520.4</v>
      </c>
    </row>
    <row r="22" spans="1:9" s="33" customFormat="1" ht="12.75" customHeight="1">
      <c r="A22" s="40">
        <v>2</v>
      </c>
      <c r="B22" s="127" t="s">
        <v>80</v>
      </c>
      <c r="C22" s="61"/>
      <c r="D22" s="61"/>
      <c r="E22" s="61"/>
      <c r="F22" s="61"/>
      <c r="G22" s="61"/>
      <c r="H22" s="117"/>
      <c r="I22" s="35">
        <v>6600</v>
      </c>
    </row>
    <row r="23" spans="1:9" s="33" customFormat="1" ht="12.75" customHeight="1">
      <c r="A23" s="40">
        <v>3</v>
      </c>
      <c r="B23" s="121" t="s">
        <v>87</v>
      </c>
      <c r="C23" s="122"/>
      <c r="D23" s="122"/>
      <c r="E23" s="122"/>
      <c r="F23" s="122"/>
      <c r="G23" s="122"/>
      <c r="H23" s="123"/>
      <c r="I23" s="35">
        <v>45500</v>
      </c>
    </row>
    <row r="24" spans="1:9" s="33" customFormat="1" ht="12.75" customHeight="1" thickBot="1">
      <c r="A24" s="41">
        <v>4</v>
      </c>
      <c r="B24" s="124" t="s">
        <v>88</v>
      </c>
      <c r="C24" s="125"/>
      <c r="D24" s="125"/>
      <c r="E24" s="125"/>
      <c r="F24" s="125"/>
      <c r="G24" s="125"/>
      <c r="H24" s="126"/>
      <c r="I24" s="43">
        <v>30775</v>
      </c>
    </row>
    <row r="25" spans="1:9" ht="12.75" customHeight="1" thickBot="1">
      <c r="A25" s="36" t="s">
        <v>90</v>
      </c>
      <c r="B25" s="37"/>
      <c r="C25" s="37"/>
      <c r="D25" s="37"/>
      <c r="E25" s="37"/>
      <c r="F25" s="37"/>
      <c r="G25" s="37"/>
      <c r="H25" s="37"/>
      <c r="I25" s="22">
        <f>I26</f>
        <v>60982.62</v>
      </c>
    </row>
    <row r="26" spans="1:9" ht="12.75" customHeight="1" thickBot="1">
      <c r="A26" s="38">
        <v>1</v>
      </c>
      <c r="B26" s="118" t="s">
        <v>58</v>
      </c>
      <c r="C26" s="119"/>
      <c r="D26" s="119"/>
      <c r="E26" s="119"/>
      <c r="F26" s="119"/>
      <c r="G26" s="119"/>
      <c r="H26" s="120"/>
      <c r="I26" s="38">
        <v>60982.62</v>
      </c>
    </row>
    <row r="27" spans="1:9" ht="12.75" customHeight="1" thickBot="1">
      <c r="A27" s="36" t="s">
        <v>91</v>
      </c>
      <c r="B27" s="37"/>
      <c r="C27" s="37"/>
      <c r="D27" s="37"/>
      <c r="E27" s="37"/>
      <c r="F27" s="37"/>
      <c r="G27" s="37"/>
      <c r="H27" s="37"/>
      <c r="I27" s="44">
        <f>SUM(I28:I50)</f>
        <v>2618080.1299999994</v>
      </c>
    </row>
    <row r="28" spans="1:11" ht="12.75">
      <c r="A28" s="4">
        <v>1</v>
      </c>
      <c r="B28" s="138" t="s">
        <v>52</v>
      </c>
      <c r="C28" s="139"/>
      <c r="D28" s="139"/>
      <c r="E28" s="139"/>
      <c r="F28" s="139"/>
      <c r="G28" s="139"/>
      <c r="H28" s="140"/>
      <c r="I28" s="27">
        <v>584073.25</v>
      </c>
      <c r="K28" s="31"/>
    </row>
    <row r="29" spans="1:11" ht="12.75">
      <c r="A29" s="5">
        <v>2</v>
      </c>
      <c r="B29" s="65" t="s">
        <v>85</v>
      </c>
      <c r="C29" s="66"/>
      <c r="D29" s="66"/>
      <c r="E29" s="66"/>
      <c r="F29" s="66"/>
      <c r="G29" s="66"/>
      <c r="H29" s="67"/>
      <c r="I29" s="24">
        <v>117982.81</v>
      </c>
      <c r="K29" s="31"/>
    </row>
    <row r="30" spans="1:11" ht="12.75">
      <c r="A30" s="5">
        <v>3</v>
      </c>
      <c r="B30" s="65" t="s">
        <v>53</v>
      </c>
      <c r="C30" s="66"/>
      <c r="D30" s="66"/>
      <c r="E30" s="66"/>
      <c r="F30" s="66"/>
      <c r="G30" s="66"/>
      <c r="H30" s="67"/>
      <c r="I30" s="24">
        <v>571943.88</v>
      </c>
      <c r="K30" s="31"/>
    </row>
    <row r="31" spans="1:11" ht="12.75">
      <c r="A31" s="5">
        <v>4</v>
      </c>
      <c r="B31" s="65" t="s">
        <v>86</v>
      </c>
      <c r="C31" s="66"/>
      <c r="D31" s="66"/>
      <c r="E31" s="66"/>
      <c r="F31" s="66"/>
      <c r="G31" s="66"/>
      <c r="H31" s="67"/>
      <c r="I31" s="24">
        <v>112730.16</v>
      </c>
      <c r="K31" s="31"/>
    </row>
    <row r="32" spans="1:11" ht="12.75">
      <c r="A32" s="5">
        <v>5</v>
      </c>
      <c r="B32" s="65" t="s">
        <v>54</v>
      </c>
      <c r="C32" s="66"/>
      <c r="D32" s="66"/>
      <c r="E32" s="66"/>
      <c r="F32" s="66"/>
      <c r="G32" s="66"/>
      <c r="H32" s="67"/>
      <c r="I32" s="24">
        <v>270000</v>
      </c>
      <c r="K32" s="31"/>
    </row>
    <row r="33" spans="1:11" ht="12.75">
      <c r="A33" s="5">
        <v>6</v>
      </c>
      <c r="B33" s="65" t="s">
        <v>55</v>
      </c>
      <c r="C33" s="66"/>
      <c r="D33" s="66"/>
      <c r="E33" s="66"/>
      <c r="F33" s="66"/>
      <c r="G33" s="66"/>
      <c r="H33" s="67"/>
      <c r="I33" s="24">
        <v>-9000</v>
      </c>
      <c r="K33" s="31"/>
    </row>
    <row r="34" spans="1:11" ht="12.75">
      <c r="A34" s="5">
        <v>7</v>
      </c>
      <c r="B34" s="65" t="s">
        <v>56</v>
      </c>
      <c r="C34" s="66"/>
      <c r="D34" s="66"/>
      <c r="E34" s="66"/>
      <c r="F34" s="66"/>
      <c r="G34" s="66"/>
      <c r="H34" s="67"/>
      <c r="I34" s="24">
        <v>1073.67</v>
      </c>
      <c r="K34" s="31"/>
    </row>
    <row r="35" spans="1:11" ht="12.75">
      <c r="A35" s="5">
        <v>8</v>
      </c>
      <c r="B35" s="127" t="s">
        <v>71</v>
      </c>
      <c r="C35" s="61"/>
      <c r="D35" s="61"/>
      <c r="E35" s="61"/>
      <c r="F35" s="61"/>
      <c r="G35" s="61"/>
      <c r="H35" s="117"/>
      <c r="I35" s="24">
        <v>84753</v>
      </c>
      <c r="K35" s="31"/>
    </row>
    <row r="36" spans="1:11" ht="12.75">
      <c r="A36" s="5">
        <v>9</v>
      </c>
      <c r="B36" s="65" t="s">
        <v>57</v>
      </c>
      <c r="C36" s="66"/>
      <c r="D36" s="66"/>
      <c r="E36" s="66"/>
      <c r="F36" s="66"/>
      <c r="G36" s="66"/>
      <c r="H36" s="67"/>
      <c r="I36" s="24">
        <v>100560</v>
      </c>
      <c r="K36" s="31"/>
    </row>
    <row r="37" spans="1:11" ht="13.5" customHeight="1">
      <c r="A37" s="5">
        <v>10</v>
      </c>
      <c r="B37" s="65" t="s">
        <v>59</v>
      </c>
      <c r="C37" s="66"/>
      <c r="D37" s="66"/>
      <c r="E37" s="66"/>
      <c r="F37" s="66"/>
      <c r="G37" s="66"/>
      <c r="H37" s="67"/>
      <c r="I37" s="24">
        <v>140133.66</v>
      </c>
      <c r="K37" s="31"/>
    </row>
    <row r="38" spans="1:11" ht="13.5" customHeight="1">
      <c r="A38" s="5">
        <v>11</v>
      </c>
      <c r="B38" s="127" t="s">
        <v>78</v>
      </c>
      <c r="C38" s="61"/>
      <c r="D38" s="61"/>
      <c r="E38" s="61"/>
      <c r="F38" s="61"/>
      <c r="G38" s="61"/>
      <c r="H38" s="117"/>
      <c r="I38" s="24">
        <v>51744</v>
      </c>
      <c r="K38" s="31"/>
    </row>
    <row r="39" spans="1:11" ht="12.75">
      <c r="A39" s="5">
        <v>12</v>
      </c>
      <c r="B39" s="65" t="s">
        <v>70</v>
      </c>
      <c r="C39" s="66"/>
      <c r="D39" s="66"/>
      <c r="E39" s="66"/>
      <c r="F39" s="66"/>
      <c r="G39" s="66"/>
      <c r="H39" s="67"/>
      <c r="I39" s="24">
        <v>12250</v>
      </c>
      <c r="K39" s="31"/>
    </row>
    <row r="40" spans="1:11" ht="12.75">
      <c r="A40" s="5">
        <v>13</v>
      </c>
      <c r="B40" s="65" t="s">
        <v>96</v>
      </c>
      <c r="C40" s="66"/>
      <c r="D40" s="66"/>
      <c r="E40" s="66"/>
      <c r="F40" s="66"/>
      <c r="G40" s="66"/>
      <c r="H40" s="67"/>
      <c r="I40" s="24">
        <f>123221+24890.84</f>
        <v>148111.84</v>
      </c>
      <c r="K40" s="31"/>
    </row>
    <row r="41" spans="1:11" ht="12.75">
      <c r="A41" s="5">
        <v>14</v>
      </c>
      <c r="B41" s="65" t="s">
        <v>60</v>
      </c>
      <c r="C41" s="66"/>
      <c r="D41" s="66"/>
      <c r="E41" s="66"/>
      <c r="F41" s="66"/>
      <c r="G41" s="66"/>
      <c r="H41" s="67"/>
      <c r="I41" s="24">
        <v>2804</v>
      </c>
      <c r="K41" s="31"/>
    </row>
    <row r="42" spans="1:11" ht="12.75">
      <c r="A42" s="5">
        <v>15</v>
      </c>
      <c r="B42" s="65" t="s">
        <v>61</v>
      </c>
      <c r="C42" s="66"/>
      <c r="D42" s="66"/>
      <c r="E42" s="66"/>
      <c r="F42" s="66"/>
      <c r="G42" s="66"/>
      <c r="H42" s="67"/>
      <c r="I42" s="24">
        <v>2581.57</v>
      </c>
      <c r="K42" s="31"/>
    </row>
    <row r="43" spans="1:11" ht="12.75">
      <c r="A43" s="5">
        <v>16</v>
      </c>
      <c r="B43" s="65" t="s">
        <v>97</v>
      </c>
      <c r="C43" s="66"/>
      <c r="D43" s="66"/>
      <c r="E43" s="66"/>
      <c r="F43" s="66"/>
      <c r="G43" s="66"/>
      <c r="H43" s="67"/>
      <c r="I43" s="24">
        <f>10686+14276.88</f>
        <v>24962.879999999997</v>
      </c>
      <c r="K43" s="31"/>
    </row>
    <row r="44" spans="1:11" ht="12.75">
      <c r="A44" s="6">
        <v>17</v>
      </c>
      <c r="B44" s="144" t="s">
        <v>62</v>
      </c>
      <c r="C44" s="59"/>
      <c r="D44" s="59"/>
      <c r="E44" s="59"/>
      <c r="F44" s="59"/>
      <c r="G44" s="59"/>
      <c r="H44" s="145"/>
      <c r="I44" s="34">
        <v>1498</v>
      </c>
      <c r="K44" s="31"/>
    </row>
    <row r="45" spans="1:11" ht="12.75">
      <c r="A45" s="11"/>
      <c r="B45" s="146" t="s">
        <v>63</v>
      </c>
      <c r="C45" s="147"/>
      <c r="D45" s="147"/>
      <c r="E45" s="147"/>
      <c r="F45" s="147"/>
      <c r="G45" s="147"/>
      <c r="H45" s="148"/>
      <c r="I45" s="30"/>
      <c r="K45" s="31"/>
    </row>
    <row r="46" spans="1:11" ht="12.75">
      <c r="A46" s="11"/>
      <c r="B46" s="146" t="s">
        <v>64</v>
      </c>
      <c r="C46" s="147"/>
      <c r="D46" s="147"/>
      <c r="E46" s="147"/>
      <c r="F46" s="147"/>
      <c r="G46" s="147"/>
      <c r="H46" s="148"/>
      <c r="I46" s="32"/>
      <c r="K46" s="31"/>
    </row>
    <row r="47" spans="1:11" ht="12.75">
      <c r="A47" s="6">
        <v>18</v>
      </c>
      <c r="B47" s="144" t="s">
        <v>66</v>
      </c>
      <c r="C47" s="59"/>
      <c r="D47" s="59"/>
      <c r="E47" s="59"/>
      <c r="F47" s="59"/>
      <c r="G47" s="59"/>
      <c r="H47" s="145"/>
      <c r="I47" s="25">
        <v>4226</v>
      </c>
      <c r="K47" s="31"/>
    </row>
    <row r="48" spans="1:11" ht="12.75">
      <c r="A48" s="10"/>
      <c r="B48" s="152" t="s">
        <v>65</v>
      </c>
      <c r="C48" s="49"/>
      <c r="D48" s="49"/>
      <c r="E48" s="49"/>
      <c r="F48" s="49"/>
      <c r="G48" s="49"/>
      <c r="H48" s="153"/>
      <c r="I48" s="23"/>
      <c r="K48" s="31"/>
    </row>
    <row r="49" spans="1:11" ht="12.75">
      <c r="A49" s="10">
        <v>19</v>
      </c>
      <c r="B49" s="154" t="s">
        <v>92</v>
      </c>
      <c r="C49" s="49"/>
      <c r="D49" s="49"/>
      <c r="E49" s="49"/>
      <c r="F49" s="49"/>
      <c r="G49" s="49"/>
      <c r="H49" s="153"/>
      <c r="I49" s="23">
        <f>8012+1125+2220+5492.6</f>
        <v>16849.6</v>
      </c>
      <c r="K49" s="31"/>
    </row>
    <row r="50" spans="1:11" ht="12.75" customHeight="1" thickBot="1">
      <c r="A50" s="5">
        <v>20</v>
      </c>
      <c r="B50" s="127" t="s">
        <v>68</v>
      </c>
      <c r="C50" s="61"/>
      <c r="D50" s="61"/>
      <c r="E50" s="61"/>
      <c r="F50" s="61"/>
      <c r="G50" s="61"/>
      <c r="H50" s="117"/>
      <c r="I50" s="24">
        <f>I51+I52+I53</f>
        <v>378801.81</v>
      </c>
      <c r="K50" s="31"/>
    </row>
    <row r="51" spans="1:11" ht="12" customHeight="1" hidden="1" thickBot="1">
      <c r="A51" s="11"/>
      <c r="B51" s="155" t="s">
        <v>100</v>
      </c>
      <c r="C51" s="156"/>
      <c r="D51" s="156"/>
      <c r="E51" s="156"/>
      <c r="F51" s="156"/>
      <c r="G51" s="156"/>
      <c r="H51" s="157"/>
      <c r="I51" s="28">
        <v>39406.08</v>
      </c>
      <c r="K51" s="31"/>
    </row>
    <row r="52" spans="1:11" ht="5.25" customHeight="1" hidden="1" thickBot="1">
      <c r="A52" s="11"/>
      <c r="B52" s="155" t="s">
        <v>101</v>
      </c>
      <c r="C52" s="156"/>
      <c r="D52" s="156"/>
      <c r="E52" s="156"/>
      <c r="F52" s="156"/>
      <c r="G52" s="156"/>
      <c r="H52" s="157"/>
      <c r="I52" s="29">
        <v>213111.3</v>
      </c>
      <c r="K52" s="31"/>
    </row>
    <row r="53" spans="1:11" ht="12" customHeight="1" hidden="1" thickBot="1">
      <c r="A53" s="11"/>
      <c r="B53" s="155" t="s">
        <v>99</v>
      </c>
      <c r="C53" s="156"/>
      <c r="D53" s="156"/>
      <c r="E53" s="156"/>
      <c r="F53" s="156"/>
      <c r="G53" s="156"/>
      <c r="H53" s="157"/>
      <c r="I53" s="28">
        <v>126284.43</v>
      </c>
      <c r="K53" s="31"/>
    </row>
    <row r="54" spans="1:11" ht="15" customHeight="1" thickBot="1">
      <c r="A54" s="21"/>
      <c r="B54" s="149" t="s">
        <v>67</v>
      </c>
      <c r="C54" s="150"/>
      <c r="D54" s="150"/>
      <c r="E54" s="150"/>
      <c r="F54" s="150"/>
      <c r="G54" s="150"/>
      <c r="H54" s="151"/>
      <c r="I54" s="26">
        <f>I20+I25+I27</f>
        <v>3054458.1499999994</v>
      </c>
      <c r="K54" s="31"/>
    </row>
  </sheetData>
  <sheetProtection/>
  <mergeCells count="58">
    <mergeCell ref="B54:H54"/>
    <mergeCell ref="B46:H46"/>
    <mergeCell ref="B47:H47"/>
    <mergeCell ref="B48:H48"/>
    <mergeCell ref="B49:H49"/>
    <mergeCell ref="B50:H50"/>
    <mergeCell ref="B51:H51"/>
    <mergeCell ref="B52:H52"/>
    <mergeCell ref="B53:H53"/>
    <mergeCell ref="B44:H44"/>
    <mergeCell ref="B45:H45"/>
    <mergeCell ref="B39:H39"/>
    <mergeCell ref="B40:H40"/>
    <mergeCell ref="B41:H41"/>
    <mergeCell ref="B42:H42"/>
    <mergeCell ref="B43:H43"/>
    <mergeCell ref="B34:H34"/>
    <mergeCell ref="B35:H35"/>
    <mergeCell ref="B36:H36"/>
    <mergeCell ref="B37:H37"/>
    <mergeCell ref="B38:H38"/>
    <mergeCell ref="B33:H33"/>
    <mergeCell ref="A16:F16"/>
    <mergeCell ref="G16:I16"/>
    <mergeCell ref="B29:H29"/>
    <mergeCell ref="A18:I18"/>
    <mergeCell ref="B19:H19"/>
    <mergeCell ref="B28:H28"/>
    <mergeCell ref="B21:H21"/>
    <mergeCell ref="B22:H22"/>
    <mergeCell ref="A12:F12"/>
    <mergeCell ref="B30:H30"/>
    <mergeCell ref="B31:H31"/>
    <mergeCell ref="B32:H32"/>
    <mergeCell ref="G10:I10"/>
    <mergeCell ref="A9:F9"/>
    <mergeCell ref="G9:I9"/>
    <mergeCell ref="G11:I11"/>
    <mergeCell ref="A14:F14"/>
    <mergeCell ref="G14:I14"/>
    <mergeCell ref="A8:F8"/>
    <mergeCell ref="G8:I8"/>
    <mergeCell ref="A11:F11"/>
    <mergeCell ref="A2:I2"/>
    <mergeCell ref="A4:I4"/>
    <mergeCell ref="C5:G5"/>
    <mergeCell ref="A6:D6"/>
    <mergeCell ref="A10:F10"/>
    <mergeCell ref="G12:I12"/>
    <mergeCell ref="A17:F17"/>
    <mergeCell ref="G17:I17"/>
    <mergeCell ref="B26:H26"/>
    <mergeCell ref="B23:H23"/>
    <mergeCell ref="B24:H24"/>
    <mergeCell ref="A13:F13"/>
    <mergeCell ref="G13:I13"/>
    <mergeCell ref="A15:F15"/>
    <mergeCell ref="G15:I15"/>
  </mergeCells>
  <printOptions/>
  <pageMargins left="0.75" right="0.75" top="1" bottom="1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2019-06-25T14:00:49Z</cp:lastPrinted>
  <dcterms:created xsi:type="dcterms:W3CDTF">1996-10-08T23:32:33Z</dcterms:created>
  <dcterms:modified xsi:type="dcterms:W3CDTF">2019-07-08T11:31:38Z</dcterms:modified>
  <cp:category/>
  <cp:version/>
  <cp:contentType/>
  <cp:contentStatus/>
</cp:coreProperties>
</file>