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 лист" sheetId="1" r:id="rId1"/>
    <sheet name="Доходы и Расходы" sheetId="2" r:id="rId2"/>
  </sheets>
  <definedNames>
    <definedName name="_xlnm.Print_Area" localSheetId="1">'Доходы и Расходы'!$A$1:$J$44</definedName>
  </definedNames>
  <calcPr fullCalcOnLoad="1"/>
</workbook>
</file>

<file path=xl/sharedStrings.xml><?xml version="1.0" encoding="utf-8"?>
<sst xmlns="http://schemas.openxmlformats.org/spreadsheetml/2006/main" count="100" uniqueCount="90">
  <si>
    <t>ГОДОВОЙ ОТЧЕТ.</t>
  </si>
  <si>
    <t xml:space="preserve">Управляющей компании ООО «Кварц» о выполненных работах и представленных услугах по </t>
  </si>
  <si>
    <t>Раздел I. Общие сведения о многоквартирном доме</t>
  </si>
  <si>
    <t xml:space="preserve">Адрес многоквартирного дома </t>
  </si>
  <si>
    <t xml:space="preserve">Год постройки дома </t>
  </si>
  <si>
    <t xml:space="preserve">Количество этажей </t>
  </si>
  <si>
    <t xml:space="preserve">Количество подъездов </t>
  </si>
  <si>
    <t xml:space="preserve">Количество квартир </t>
  </si>
  <si>
    <t xml:space="preserve">Количество мусорокамер </t>
  </si>
  <si>
    <t xml:space="preserve">Площадь </t>
  </si>
  <si>
    <t xml:space="preserve">жилых помещений (общая площадь квартир) </t>
  </si>
  <si>
    <t xml:space="preserve">оплачиваемая площадь, в т.ч. нежилая </t>
  </si>
  <si>
    <t xml:space="preserve">Уборочная площадь общих коридоров </t>
  </si>
  <si>
    <t xml:space="preserve">Площадь придомовой территории </t>
  </si>
  <si>
    <t xml:space="preserve">Износ БТИ, % </t>
  </si>
  <si>
    <t xml:space="preserve">Кадастровый номер земельного участка (при его </t>
  </si>
  <si>
    <t xml:space="preserve"> </t>
  </si>
  <si>
    <t>а</t>
  </si>
  <si>
    <t xml:space="preserve">многоквартирного дома с лоджиями, балконами, </t>
  </si>
  <si>
    <t xml:space="preserve">шкафами, коридорами, и лестничными клетками </t>
  </si>
  <si>
    <t>б</t>
  </si>
  <si>
    <t>в</t>
  </si>
  <si>
    <t xml:space="preserve">входящих в состав общ. имущества в многокв. доме) </t>
  </si>
  <si>
    <t>нежилых помещений (общ.площадь неж. помещ.,не</t>
  </si>
  <si>
    <t>г</t>
  </si>
  <si>
    <t xml:space="preserve">Уборочная площадь лестниц </t>
  </si>
  <si>
    <t xml:space="preserve">(включая межквартирные лестничные площадки) </t>
  </si>
  <si>
    <t>Уборочная площадь других помещений общ. пользования</t>
  </si>
  <si>
    <t xml:space="preserve">(включая технические этажи, чердаки, тех. подвалы) </t>
  </si>
  <si>
    <t xml:space="preserve">Площадь замельного участка, входящего в состав общего </t>
  </si>
  <si>
    <t xml:space="preserve">имущества многоквартирного дома </t>
  </si>
  <si>
    <t xml:space="preserve">Раздел II. Сведения о предоставленных коммунальных услугах и их стоимости. </t>
  </si>
  <si>
    <t xml:space="preserve">№ п/п </t>
  </si>
  <si>
    <t xml:space="preserve">Наименование  услуги </t>
  </si>
  <si>
    <t xml:space="preserve">Начислено к оплате, руб. </t>
  </si>
  <si>
    <t xml:space="preserve">Поступило , руб. </t>
  </si>
  <si>
    <t>Отопление</t>
  </si>
  <si>
    <t>Холодное водоснабжение</t>
  </si>
  <si>
    <t>Горячее водоснабжение</t>
  </si>
  <si>
    <t>Водоотведение</t>
  </si>
  <si>
    <t>Электроэнергия</t>
  </si>
  <si>
    <t>ИТОГО</t>
  </si>
  <si>
    <t xml:space="preserve">Раздел III. Информация о дополнительных  услугах. </t>
  </si>
  <si>
    <t>Домофон</t>
  </si>
  <si>
    <t>ОТЧЕТ ПО ДОХОДАМ И РАСХОДАМ</t>
  </si>
  <si>
    <t>Управляющая компания: ООО "Кварц»</t>
  </si>
  <si>
    <t>Начислено по содержанию и ремонту, всего руб.</t>
  </si>
  <si>
    <t>ЗАТРАТЫ</t>
  </si>
  <si>
    <t>№</t>
  </si>
  <si>
    <t>Затраты на заработную плату обслуживающего персонала</t>
  </si>
  <si>
    <t>Отчисления с в ПФ и ФСС з/платы обслуживающего персонала</t>
  </si>
  <si>
    <t>Содержание и техническое обслуживание лифтов</t>
  </si>
  <si>
    <t>Вывоз твердых бытовых отходов</t>
  </si>
  <si>
    <t>Утилизация твердых бытовых отходов</t>
  </si>
  <si>
    <t>Услуги по приему платежей ООО «РИРЦ»</t>
  </si>
  <si>
    <t>Списание материалов (хозяйственный инвентарь)</t>
  </si>
  <si>
    <t>Списание материалов (моющие средства)</t>
  </si>
  <si>
    <t>Проведение профосмотров поэтажных щитков и электрощитовых,</t>
  </si>
  <si>
    <t xml:space="preserve"> замена лампочек в местах общего пользования </t>
  </si>
  <si>
    <t>и прочие работы по эксплуатации электрооборудования</t>
  </si>
  <si>
    <t>водопровода и канализации, горячего водоснабжения, отопления.</t>
  </si>
  <si>
    <t>Техническое обслуживание внутридомовых сетей и инженерного оборуд.:</t>
  </si>
  <si>
    <t>ИТОГО ЗАТРАТ:</t>
  </si>
  <si>
    <t xml:space="preserve">Расходы на управление </t>
  </si>
  <si>
    <t>Поступило по содержанию и ремонту , руб.</t>
  </si>
  <si>
    <t>Остаток от начисленных средств на 01.01.2018, руб.</t>
  </si>
  <si>
    <t>Остаток от поступивших средств на 01.01.2018, руб.</t>
  </si>
  <si>
    <t>Проверка вентиляционных каналов</t>
  </si>
  <si>
    <t>в т.ч. жилые помещения содержание жилья</t>
  </si>
  <si>
    <t>Тариф утилизация ТБО</t>
  </si>
  <si>
    <t>Текущий ремонт общего имущества</t>
  </si>
  <si>
    <t>Техническое обслуживание и поверка измерительных приборов</t>
  </si>
  <si>
    <t>пр-т. Московский, д.10/11</t>
  </si>
  <si>
    <t>многоквартирному дому по адресу: г. Брянск, пр-т. Московский, д.10/11</t>
  </si>
  <si>
    <t>Тариф жилые помещения</t>
  </si>
  <si>
    <t>дом №10/11 пр-т. Московский</t>
  </si>
  <si>
    <t>Услуги аварийной службы</t>
  </si>
  <si>
    <t>Техническое обслуживание домофонов</t>
  </si>
  <si>
    <t>Страховка лифтов</t>
  </si>
  <si>
    <t>Техническое обслуживание газопровода</t>
  </si>
  <si>
    <t>Техническое освидетельствование лифтов</t>
  </si>
  <si>
    <t>2018 год</t>
  </si>
  <si>
    <t xml:space="preserve">  IV. Стоимость содержания многоквартирного дома в 2018году. </t>
  </si>
  <si>
    <t xml:space="preserve">Период  с январь 2018 г. по декабрь 2018 г. </t>
  </si>
  <si>
    <t>в т.ч. планируемый доход от использования общего имущества</t>
  </si>
  <si>
    <t>в т.ч. поступило от использования общего имущества, руб.</t>
  </si>
  <si>
    <t>Чистка дворовой территории от снега и наледи</t>
  </si>
  <si>
    <t>Расходы на управление (телеф, интер, канцтовар, юр. усл. налог усн. и пр.)</t>
  </si>
  <si>
    <t>ВСЕГО в ГОД</t>
  </si>
  <si>
    <t>За месяц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</si>
</sst>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6" xfId="0" applyBorder="1" applyAlignment="1">
      <alignment horizontal="left"/>
    </xf>
    <xf numFmtId="2" fontId="0" fillId="0" borderId="36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37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7" xfId="0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view="pageBreakPreview" zoomScaleSheetLayoutView="100" zoomScalePageLayoutView="0" workbookViewId="0" topLeftCell="A1">
      <selection activeCell="L30" sqref="L30"/>
    </sheetView>
  </sheetViews>
  <sheetFormatPr defaultColWidth="9.140625" defaultRowHeight="12.75"/>
  <cols>
    <col min="1" max="1" width="5.57421875" style="0" customWidth="1"/>
    <col min="6" max="6" width="15.00390625" style="0" customWidth="1"/>
  </cols>
  <sheetData>
    <row r="2" spans="1:9" ht="15.75">
      <c r="A2" s="106" t="s">
        <v>0</v>
      </c>
      <c r="B2" s="106"/>
      <c r="C2" s="106"/>
      <c r="D2" s="106"/>
      <c r="E2" s="106"/>
      <c r="F2" s="106"/>
      <c r="G2" s="106"/>
      <c r="H2" s="106"/>
      <c r="I2" s="106"/>
    </row>
    <row r="4" spans="1:9" ht="12.75">
      <c r="A4" s="107" t="s">
        <v>1</v>
      </c>
      <c r="B4" s="107"/>
      <c r="C4" s="107"/>
      <c r="D4" s="107"/>
      <c r="E4" s="107"/>
      <c r="F4" s="107"/>
      <c r="G4" s="107"/>
      <c r="H4" s="107"/>
      <c r="I4" s="107"/>
    </row>
    <row r="5" spans="1:9" ht="12.75">
      <c r="A5" s="107" t="s">
        <v>73</v>
      </c>
      <c r="B5" s="107"/>
      <c r="C5" s="107"/>
      <c r="D5" s="107"/>
      <c r="E5" s="107"/>
      <c r="F5" s="107"/>
      <c r="G5" s="107"/>
      <c r="H5" s="107"/>
      <c r="I5" s="107"/>
    </row>
    <row r="6" spans="1:9" ht="12.75">
      <c r="A6" s="107" t="s">
        <v>81</v>
      </c>
      <c r="B6" s="107"/>
      <c r="C6" s="107"/>
      <c r="D6" s="107"/>
      <c r="E6" s="107"/>
      <c r="F6" s="107"/>
      <c r="G6" s="107"/>
      <c r="H6" s="107"/>
      <c r="I6" s="107"/>
    </row>
    <row r="9" spans="1:9" ht="12.75">
      <c r="A9" s="59" t="s">
        <v>2</v>
      </c>
      <c r="B9" s="59"/>
      <c r="C9" s="59"/>
      <c r="D9" s="59"/>
      <c r="E9" s="59"/>
      <c r="F9" s="59"/>
      <c r="G9" s="59"/>
      <c r="H9" s="59"/>
      <c r="I9" s="59"/>
    </row>
    <row r="10" ht="13.5" thickBot="1"/>
    <row r="11" spans="1:9" ht="12.75">
      <c r="A11" s="4">
        <v>1</v>
      </c>
      <c r="B11" s="103" t="s">
        <v>3</v>
      </c>
      <c r="C11" s="104"/>
      <c r="D11" s="104"/>
      <c r="E11" s="104"/>
      <c r="F11" s="105"/>
      <c r="G11" s="100" t="s">
        <v>72</v>
      </c>
      <c r="H11" s="101"/>
      <c r="I11" s="102"/>
    </row>
    <row r="12" spans="1:9" ht="12.75">
      <c r="A12" s="5">
        <v>2</v>
      </c>
      <c r="B12" s="97" t="s">
        <v>4</v>
      </c>
      <c r="C12" s="98"/>
      <c r="D12" s="98"/>
      <c r="E12" s="98"/>
      <c r="F12" s="99"/>
      <c r="G12" s="56">
        <v>2012</v>
      </c>
      <c r="H12" s="50"/>
      <c r="I12" s="51"/>
    </row>
    <row r="13" spans="1:9" ht="12.75">
      <c r="A13" s="5">
        <v>3</v>
      </c>
      <c r="B13" s="97" t="s">
        <v>5</v>
      </c>
      <c r="C13" s="98"/>
      <c r="D13" s="98"/>
      <c r="E13" s="98"/>
      <c r="F13" s="99"/>
      <c r="G13" s="94">
        <v>10</v>
      </c>
      <c r="H13" s="95"/>
      <c r="I13" s="96"/>
    </row>
    <row r="14" spans="1:9" ht="12.75">
      <c r="A14" s="5">
        <v>4</v>
      </c>
      <c r="B14" s="97" t="s">
        <v>6</v>
      </c>
      <c r="C14" s="98"/>
      <c r="D14" s="98"/>
      <c r="E14" s="98"/>
      <c r="F14" s="99"/>
      <c r="G14" s="56">
        <v>3</v>
      </c>
      <c r="H14" s="50"/>
      <c r="I14" s="51"/>
    </row>
    <row r="15" spans="1:9" ht="12.75">
      <c r="A15" s="5">
        <v>5</v>
      </c>
      <c r="B15" s="97" t="s">
        <v>7</v>
      </c>
      <c r="C15" s="98"/>
      <c r="D15" s="98"/>
      <c r="E15" s="98"/>
      <c r="F15" s="99"/>
      <c r="G15" s="56">
        <v>135</v>
      </c>
      <c r="H15" s="50"/>
      <c r="I15" s="51"/>
    </row>
    <row r="16" spans="1:9" ht="12.75">
      <c r="A16" s="5">
        <v>6</v>
      </c>
      <c r="B16" s="97" t="s">
        <v>8</v>
      </c>
      <c r="C16" s="98"/>
      <c r="D16" s="98"/>
      <c r="E16" s="98"/>
      <c r="F16" s="99"/>
      <c r="G16" s="56">
        <v>3</v>
      </c>
      <c r="H16" s="50"/>
      <c r="I16" s="51"/>
    </row>
    <row r="17" spans="1:9" ht="12.75">
      <c r="A17" s="6">
        <v>7</v>
      </c>
      <c r="B17" s="87" t="s">
        <v>9</v>
      </c>
      <c r="C17" s="88"/>
      <c r="D17" s="88"/>
      <c r="E17" s="88"/>
      <c r="F17" s="89"/>
      <c r="G17" s="93"/>
      <c r="H17" s="47"/>
      <c r="I17" s="48"/>
    </row>
    <row r="18" spans="1:9" ht="12.75">
      <c r="A18" s="7" t="s">
        <v>17</v>
      </c>
      <c r="B18" s="87" t="s">
        <v>18</v>
      </c>
      <c r="C18" s="88"/>
      <c r="D18" s="88"/>
      <c r="E18" s="88"/>
      <c r="F18" s="89"/>
      <c r="G18" s="93"/>
      <c r="H18" s="47"/>
      <c r="I18" s="48"/>
    </row>
    <row r="19" spans="1:9" ht="12.75">
      <c r="A19" s="8" t="s">
        <v>16</v>
      </c>
      <c r="B19" s="81" t="s">
        <v>19</v>
      </c>
      <c r="C19" s="82"/>
      <c r="D19" s="82"/>
      <c r="E19" s="82"/>
      <c r="F19" s="83"/>
      <c r="G19" s="44"/>
      <c r="H19" s="46"/>
      <c r="I19" s="45"/>
    </row>
    <row r="20" spans="1:9" ht="12.75">
      <c r="A20" s="9" t="s">
        <v>20</v>
      </c>
      <c r="B20" s="84" t="s">
        <v>10</v>
      </c>
      <c r="C20" s="85"/>
      <c r="D20" s="85"/>
      <c r="E20" s="85"/>
      <c r="F20" s="86"/>
      <c r="G20" s="44">
        <v>6943.2</v>
      </c>
      <c r="H20" s="46"/>
      <c r="I20" s="45"/>
    </row>
    <row r="21" spans="1:9" ht="12.75">
      <c r="A21" s="7" t="s">
        <v>21</v>
      </c>
      <c r="B21" s="87" t="s">
        <v>23</v>
      </c>
      <c r="C21" s="88"/>
      <c r="D21" s="88"/>
      <c r="E21" s="88"/>
      <c r="F21" s="89"/>
      <c r="G21" s="56"/>
      <c r="H21" s="50"/>
      <c r="I21" s="51"/>
    </row>
    <row r="22" spans="1:9" ht="12.75">
      <c r="A22" s="10" t="s">
        <v>16</v>
      </c>
      <c r="B22" s="81" t="s">
        <v>22</v>
      </c>
      <c r="C22" s="82"/>
      <c r="D22" s="82"/>
      <c r="E22" s="82"/>
      <c r="F22" s="83"/>
      <c r="G22" s="56"/>
      <c r="H22" s="50"/>
      <c r="I22" s="51"/>
    </row>
    <row r="23" spans="1:9" ht="12.75">
      <c r="A23" s="11" t="s">
        <v>24</v>
      </c>
      <c r="B23" s="84" t="s">
        <v>11</v>
      </c>
      <c r="C23" s="85"/>
      <c r="D23" s="85"/>
      <c r="E23" s="85"/>
      <c r="F23" s="86"/>
      <c r="G23" s="93">
        <v>772.92</v>
      </c>
      <c r="H23" s="47"/>
      <c r="I23" s="48"/>
    </row>
    <row r="24" spans="1:9" ht="12.75">
      <c r="A24" s="6">
        <v>8</v>
      </c>
      <c r="B24" s="87" t="s">
        <v>25</v>
      </c>
      <c r="C24" s="88"/>
      <c r="D24" s="88"/>
      <c r="E24" s="88"/>
      <c r="F24" s="89"/>
      <c r="G24" s="93"/>
      <c r="H24" s="47"/>
      <c r="I24" s="48"/>
    </row>
    <row r="25" spans="1:9" ht="12.75">
      <c r="A25" s="10" t="s">
        <v>16</v>
      </c>
      <c r="B25" s="81" t="s">
        <v>26</v>
      </c>
      <c r="C25" s="82"/>
      <c r="D25" s="82"/>
      <c r="E25" s="82"/>
      <c r="F25" s="83"/>
      <c r="G25" s="44">
        <v>2528.4</v>
      </c>
      <c r="H25" s="46"/>
      <c r="I25" s="45"/>
    </row>
    <row r="26" spans="1:9" ht="12.75">
      <c r="A26" s="5">
        <v>9</v>
      </c>
      <c r="B26" s="84" t="s">
        <v>12</v>
      </c>
      <c r="C26" s="85"/>
      <c r="D26" s="85"/>
      <c r="E26" s="85"/>
      <c r="F26" s="86"/>
      <c r="G26" s="90"/>
      <c r="H26" s="91"/>
      <c r="I26" s="92"/>
    </row>
    <row r="27" spans="1:9" ht="12.75">
      <c r="A27" s="6">
        <v>10</v>
      </c>
      <c r="B27" s="87" t="s">
        <v>27</v>
      </c>
      <c r="C27" s="88"/>
      <c r="D27" s="88"/>
      <c r="E27" s="88"/>
      <c r="F27" s="89"/>
      <c r="G27" s="93"/>
      <c r="H27" s="47"/>
      <c r="I27" s="48"/>
    </row>
    <row r="28" spans="1:9" ht="12.75">
      <c r="A28" s="11"/>
      <c r="B28" s="84" t="s">
        <v>28</v>
      </c>
      <c r="C28" s="85"/>
      <c r="D28" s="85"/>
      <c r="E28" s="85"/>
      <c r="F28" s="86"/>
      <c r="G28" s="90"/>
      <c r="H28" s="91"/>
      <c r="I28" s="92"/>
    </row>
    <row r="29" spans="1:9" ht="12.75">
      <c r="A29" s="12">
        <v>11</v>
      </c>
      <c r="B29" s="87" t="s">
        <v>29</v>
      </c>
      <c r="C29" s="88"/>
      <c r="D29" s="88"/>
      <c r="E29" s="88"/>
      <c r="F29" s="89"/>
      <c r="G29" s="93"/>
      <c r="H29" s="47"/>
      <c r="I29" s="48"/>
    </row>
    <row r="30" spans="1:9" ht="12.75">
      <c r="A30" s="13"/>
      <c r="B30" s="81" t="s">
        <v>30</v>
      </c>
      <c r="C30" s="82"/>
      <c r="D30" s="82"/>
      <c r="E30" s="82"/>
      <c r="F30" s="83"/>
      <c r="G30" s="44"/>
      <c r="H30" s="46"/>
      <c r="I30" s="45"/>
    </row>
    <row r="31" spans="1:9" ht="12.75">
      <c r="A31" s="14">
        <v>12</v>
      </c>
      <c r="B31" s="72" t="s">
        <v>13</v>
      </c>
      <c r="C31" s="73"/>
      <c r="D31" s="73"/>
      <c r="E31" s="73"/>
      <c r="F31" s="74"/>
      <c r="G31" s="63"/>
      <c r="H31" s="64"/>
      <c r="I31" s="65"/>
    </row>
    <row r="32" spans="1:9" ht="12.75">
      <c r="A32" s="14">
        <v>13</v>
      </c>
      <c r="B32" s="72" t="s">
        <v>14</v>
      </c>
      <c r="C32" s="73"/>
      <c r="D32" s="73"/>
      <c r="E32" s="73"/>
      <c r="F32" s="74"/>
      <c r="G32" s="63"/>
      <c r="H32" s="64"/>
      <c r="I32" s="65"/>
    </row>
    <row r="33" spans="1:9" ht="12.75">
      <c r="A33" s="16">
        <v>14</v>
      </c>
      <c r="B33" s="75" t="s">
        <v>15</v>
      </c>
      <c r="C33" s="76"/>
      <c r="D33" s="76"/>
      <c r="E33" s="76"/>
      <c r="F33" s="77"/>
      <c r="G33" s="78"/>
      <c r="H33" s="79"/>
      <c r="I33" s="80"/>
    </row>
    <row r="34" spans="1:9" ht="12.75">
      <c r="A34" s="14">
        <v>15</v>
      </c>
      <c r="B34" s="60" t="s">
        <v>74</v>
      </c>
      <c r="C34" s="61"/>
      <c r="D34" s="61"/>
      <c r="E34" s="61"/>
      <c r="F34" s="62"/>
      <c r="G34" s="63">
        <v>17.67</v>
      </c>
      <c r="H34" s="64"/>
      <c r="I34" s="65"/>
    </row>
    <row r="35" spans="1:9" ht="13.5" thickBot="1">
      <c r="A35" s="15">
        <v>16</v>
      </c>
      <c r="B35" s="66" t="s">
        <v>69</v>
      </c>
      <c r="C35" s="67"/>
      <c r="D35" s="67"/>
      <c r="E35" s="67"/>
      <c r="F35" s="68"/>
      <c r="G35" s="69"/>
      <c r="H35" s="70"/>
      <c r="I35" s="71"/>
    </row>
    <row r="38" spans="1:9" ht="12.75">
      <c r="A38" s="59" t="s">
        <v>31</v>
      </c>
      <c r="B38" s="59"/>
      <c r="C38" s="59"/>
      <c r="D38" s="59"/>
      <c r="E38" s="59"/>
      <c r="F38" s="59"/>
      <c r="G38" s="59"/>
      <c r="H38" s="59"/>
      <c r="I38" s="59"/>
    </row>
    <row r="39" ht="13.5" thickBot="1"/>
    <row r="40" spans="1:9" ht="15.75" customHeight="1" thickBot="1">
      <c r="A40" s="17" t="s">
        <v>32</v>
      </c>
      <c r="B40" s="40" t="s">
        <v>33</v>
      </c>
      <c r="C40" s="40"/>
      <c r="D40" s="40"/>
      <c r="E40" s="39" t="s">
        <v>34</v>
      </c>
      <c r="F40" s="41"/>
      <c r="G40" s="40" t="s">
        <v>35</v>
      </c>
      <c r="H40" s="40"/>
      <c r="I40" s="41"/>
    </row>
    <row r="41" spans="1:9" ht="12.75">
      <c r="A41" s="3">
        <v>1</v>
      </c>
      <c r="B41" s="42" t="s">
        <v>36</v>
      </c>
      <c r="C41" s="43"/>
      <c r="D41" s="43"/>
      <c r="E41" s="44">
        <f>1473474.35+4044.62</f>
        <v>1477518.9700000002</v>
      </c>
      <c r="F41" s="45"/>
      <c r="G41" s="46">
        <f>2334.99+1466751.7</f>
        <v>1469086.69</v>
      </c>
      <c r="H41" s="46"/>
      <c r="I41" s="45"/>
    </row>
    <row r="42" spans="1:9" ht="12.75">
      <c r="A42" s="1">
        <v>2</v>
      </c>
      <c r="B42" s="54" t="s">
        <v>37</v>
      </c>
      <c r="C42" s="55"/>
      <c r="D42" s="55"/>
      <c r="E42" s="56">
        <f>3688.03+176604.03+25.22+55.54</f>
        <v>180372.82</v>
      </c>
      <c r="F42" s="51"/>
      <c r="G42" s="50">
        <f>35.27+7.58+3639.56+177547.45</f>
        <v>181229.86000000002</v>
      </c>
      <c r="H42" s="50"/>
      <c r="I42" s="51"/>
    </row>
    <row r="43" spans="1:9" ht="12.75">
      <c r="A43" s="1">
        <v>3</v>
      </c>
      <c r="B43" s="54" t="s">
        <v>38</v>
      </c>
      <c r="C43" s="55"/>
      <c r="D43" s="55"/>
      <c r="E43" s="56">
        <f>18091.46+719457.21+363.49+152.1</f>
        <v>738064.2599999999</v>
      </c>
      <c r="F43" s="51"/>
      <c r="G43" s="50">
        <f>42.72+271.22+710206.1+17229.02</f>
        <v>727749.0599999999</v>
      </c>
      <c r="H43" s="50"/>
      <c r="I43" s="51"/>
    </row>
    <row r="44" spans="1:9" ht="12.75">
      <c r="A44" s="1">
        <v>4</v>
      </c>
      <c r="B44" s="54" t="s">
        <v>39</v>
      </c>
      <c r="C44" s="55"/>
      <c r="D44" s="55"/>
      <c r="E44" s="56">
        <f>187360.15+74.24</f>
        <v>187434.38999999998</v>
      </c>
      <c r="F44" s="51"/>
      <c r="G44" s="50">
        <f>49.25+187252.1</f>
        <v>187301.35</v>
      </c>
      <c r="H44" s="50"/>
      <c r="I44" s="51"/>
    </row>
    <row r="45" spans="1:9" ht="13.5" thickBot="1">
      <c r="A45" s="2">
        <v>5</v>
      </c>
      <c r="B45" s="52" t="s">
        <v>40</v>
      </c>
      <c r="C45" s="53"/>
      <c r="D45" s="53"/>
      <c r="E45" s="57">
        <f>1295.32+154.83+1219.14+265053.05+545247.94</f>
        <v>812970.2799999999</v>
      </c>
      <c r="F45" s="58"/>
      <c r="G45" s="47">
        <f>573402.54+24.55+724.54+394.49+10+261.41+259852.35</f>
        <v>834669.8800000001</v>
      </c>
      <c r="H45" s="47"/>
      <c r="I45" s="48"/>
    </row>
    <row r="46" spans="1:9" ht="13.5" thickBot="1">
      <c r="A46" s="18"/>
      <c r="B46" s="39" t="s">
        <v>41</v>
      </c>
      <c r="C46" s="40"/>
      <c r="D46" s="41"/>
      <c r="E46" s="39">
        <f>SUM(E41:F45)</f>
        <v>3396360.72</v>
      </c>
      <c r="F46" s="41"/>
      <c r="G46" s="40">
        <f>SUM(G41:I45)</f>
        <v>3400036.84</v>
      </c>
      <c r="H46" s="40"/>
      <c r="I46" s="41"/>
    </row>
    <row r="49" spans="1:9" ht="12.75" customHeight="1">
      <c r="A49" s="49" t="s">
        <v>42</v>
      </c>
      <c r="B49" s="49"/>
      <c r="C49" s="49"/>
      <c r="D49" s="49"/>
      <c r="E49" s="49"/>
      <c r="F49" s="49"/>
      <c r="G49" s="49"/>
      <c r="H49" s="49"/>
      <c r="I49" s="49"/>
    </row>
    <row r="50" ht="13.5" thickBot="1"/>
    <row r="51" spans="1:9" ht="13.5" thickBot="1">
      <c r="A51" s="17" t="s">
        <v>32</v>
      </c>
      <c r="B51" s="40" t="s">
        <v>33</v>
      </c>
      <c r="C51" s="40"/>
      <c r="D51" s="40"/>
      <c r="E51" s="39" t="s">
        <v>34</v>
      </c>
      <c r="F51" s="41"/>
      <c r="G51" s="40" t="s">
        <v>35</v>
      </c>
      <c r="H51" s="40"/>
      <c r="I51" s="41"/>
    </row>
    <row r="52" spans="1:9" ht="13.5" thickBot="1">
      <c r="A52" s="3">
        <v>1</v>
      </c>
      <c r="B52" s="42" t="s">
        <v>43</v>
      </c>
      <c r="C52" s="43"/>
      <c r="D52" s="43"/>
      <c r="E52" s="44">
        <v>0</v>
      </c>
      <c r="F52" s="45"/>
      <c r="G52" s="46">
        <v>0</v>
      </c>
      <c r="H52" s="46"/>
      <c r="I52" s="45"/>
    </row>
    <row r="53" spans="1:9" ht="13.5" thickBot="1">
      <c r="A53" s="18"/>
      <c r="B53" s="39" t="s">
        <v>41</v>
      </c>
      <c r="C53" s="40"/>
      <c r="D53" s="41"/>
      <c r="E53" s="39">
        <f>SUM(E52:F52)</f>
        <v>0</v>
      </c>
      <c r="F53" s="41"/>
      <c r="G53" s="40">
        <f>SUM(G52:I52)</f>
        <v>0</v>
      </c>
      <c r="H53" s="40"/>
      <c r="I53" s="41"/>
    </row>
  </sheetData>
  <sheetProtection/>
  <mergeCells count="87">
    <mergeCell ref="A2:I2"/>
    <mergeCell ref="A4:I4"/>
    <mergeCell ref="A5:I5"/>
    <mergeCell ref="A6:I6"/>
    <mergeCell ref="B13:F13"/>
    <mergeCell ref="B14:F14"/>
    <mergeCell ref="B15:F15"/>
    <mergeCell ref="B16:F16"/>
    <mergeCell ref="A9:I9"/>
    <mergeCell ref="G11:I11"/>
    <mergeCell ref="B11:F11"/>
    <mergeCell ref="B12:F12"/>
    <mergeCell ref="G12:I12"/>
    <mergeCell ref="B17:F17"/>
    <mergeCell ref="B18:F18"/>
    <mergeCell ref="B19:F19"/>
    <mergeCell ref="B20:F20"/>
    <mergeCell ref="B24:F24"/>
    <mergeCell ref="G20:I20"/>
    <mergeCell ref="B21:F21"/>
    <mergeCell ref="B22:F22"/>
    <mergeCell ref="G24:I24"/>
    <mergeCell ref="B23:F23"/>
    <mergeCell ref="G22:I22"/>
    <mergeCell ref="G23:I23"/>
    <mergeCell ref="G13:I13"/>
    <mergeCell ref="G14:I14"/>
    <mergeCell ref="G15:I15"/>
    <mergeCell ref="G21:I21"/>
    <mergeCell ref="G16:I16"/>
    <mergeCell ref="G17:I17"/>
    <mergeCell ref="G18:I18"/>
    <mergeCell ref="G19:I19"/>
    <mergeCell ref="B28:F28"/>
    <mergeCell ref="B25:F25"/>
    <mergeCell ref="B29:F29"/>
    <mergeCell ref="G26:I26"/>
    <mergeCell ref="G27:I27"/>
    <mergeCell ref="G28:I28"/>
    <mergeCell ref="G29:I29"/>
    <mergeCell ref="G25:I25"/>
    <mergeCell ref="B26:F26"/>
    <mergeCell ref="B27:F27"/>
    <mergeCell ref="B32:F32"/>
    <mergeCell ref="B33:F33"/>
    <mergeCell ref="G32:I32"/>
    <mergeCell ref="G33:I33"/>
    <mergeCell ref="B30:F30"/>
    <mergeCell ref="B31:F31"/>
    <mergeCell ref="G31:I31"/>
    <mergeCell ref="G30:I30"/>
    <mergeCell ref="A38:I38"/>
    <mergeCell ref="E40:F40"/>
    <mergeCell ref="G40:I40"/>
    <mergeCell ref="B40:D40"/>
    <mergeCell ref="B34:F34"/>
    <mergeCell ref="G34:I34"/>
    <mergeCell ref="B35:F35"/>
    <mergeCell ref="G35:I35"/>
    <mergeCell ref="E46:F46"/>
    <mergeCell ref="B41:D41"/>
    <mergeCell ref="B42:D42"/>
    <mergeCell ref="B43:D43"/>
    <mergeCell ref="B44:D44"/>
    <mergeCell ref="E42:F42"/>
    <mergeCell ref="E43:F43"/>
    <mergeCell ref="E44:F44"/>
    <mergeCell ref="E45:F45"/>
    <mergeCell ref="G45:I45"/>
    <mergeCell ref="G46:I46"/>
    <mergeCell ref="A49:I49"/>
    <mergeCell ref="G41:I41"/>
    <mergeCell ref="G42:I42"/>
    <mergeCell ref="G43:I43"/>
    <mergeCell ref="G44:I44"/>
    <mergeCell ref="B45:D45"/>
    <mergeCell ref="B46:D46"/>
    <mergeCell ref="E41:F41"/>
    <mergeCell ref="B53:D53"/>
    <mergeCell ref="E53:F53"/>
    <mergeCell ref="G53:I53"/>
    <mergeCell ref="B51:D51"/>
    <mergeCell ref="E51:F51"/>
    <mergeCell ref="G51:I51"/>
    <mergeCell ref="B52:D52"/>
    <mergeCell ref="E52:F52"/>
    <mergeCell ref="G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I50" sqref="I50"/>
    </sheetView>
  </sheetViews>
  <sheetFormatPr defaultColWidth="9.140625" defaultRowHeight="12.75"/>
  <cols>
    <col min="1" max="1" width="4.140625" style="0" customWidth="1"/>
    <col min="4" max="4" width="11.28125" style="0" customWidth="1"/>
    <col min="9" max="9" width="14.28125" style="0" customWidth="1"/>
    <col min="10" max="10" width="9.140625" style="0" hidden="1" customWidth="1"/>
  </cols>
  <sheetData>
    <row r="2" spans="1:9" ht="12.75">
      <c r="A2" s="59" t="s">
        <v>82</v>
      </c>
      <c r="B2" s="59"/>
      <c r="C2" s="59"/>
      <c r="D2" s="59"/>
      <c r="E2" s="59"/>
      <c r="F2" s="59"/>
      <c r="G2" s="59"/>
      <c r="H2" s="59"/>
      <c r="I2" s="59"/>
    </row>
    <row r="3" ht="12.75">
      <c r="I3" s="31"/>
    </row>
    <row r="4" spans="1:9" ht="12.75">
      <c r="A4" s="107" t="s">
        <v>44</v>
      </c>
      <c r="B4" s="107"/>
      <c r="C4" s="107"/>
      <c r="D4" s="107"/>
      <c r="E4" s="107"/>
      <c r="F4" s="107"/>
      <c r="G4" s="107"/>
      <c r="H4" s="107"/>
      <c r="I4" s="107"/>
    </row>
    <row r="5" spans="3:7" ht="13.5" thickBot="1">
      <c r="C5" s="123" t="s">
        <v>75</v>
      </c>
      <c r="D5" s="123"/>
      <c r="E5" s="123"/>
      <c r="F5" s="123"/>
      <c r="G5" s="123"/>
    </row>
    <row r="6" spans="1:9" ht="13.5" thickBot="1">
      <c r="A6" s="123" t="s">
        <v>45</v>
      </c>
      <c r="B6" s="123"/>
      <c r="C6" s="123"/>
      <c r="D6" s="123"/>
      <c r="F6" s="20" t="s">
        <v>83</v>
      </c>
      <c r="G6" s="19"/>
      <c r="H6" s="19"/>
      <c r="I6" s="19"/>
    </row>
    <row r="7" ht="13.5" thickBot="1"/>
    <row r="8" spans="1:9" ht="12.75">
      <c r="A8" s="115" t="s">
        <v>65</v>
      </c>
      <c r="B8" s="116"/>
      <c r="C8" s="116"/>
      <c r="D8" s="116"/>
      <c r="E8" s="116"/>
      <c r="F8" s="116"/>
      <c r="G8" s="117">
        <v>155410.31</v>
      </c>
      <c r="H8" s="118"/>
      <c r="I8" s="119"/>
    </row>
    <row r="9" spans="1:9" ht="14.25" customHeight="1">
      <c r="A9" s="54" t="s">
        <v>66</v>
      </c>
      <c r="B9" s="55"/>
      <c r="C9" s="55"/>
      <c r="D9" s="55"/>
      <c r="E9" s="55"/>
      <c r="F9" s="55"/>
      <c r="G9" s="109">
        <v>142774.54</v>
      </c>
      <c r="H9" s="110"/>
      <c r="I9" s="111"/>
    </row>
    <row r="10" spans="1:9" ht="12.75">
      <c r="A10" s="54" t="s">
        <v>46</v>
      </c>
      <c r="B10" s="55"/>
      <c r="C10" s="55"/>
      <c r="D10" s="55"/>
      <c r="E10" s="55"/>
      <c r="F10" s="55"/>
      <c r="G10" s="112">
        <f>G11+G12</f>
        <v>1695518.18</v>
      </c>
      <c r="H10" s="113"/>
      <c r="I10" s="114"/>
    </row>
    <row r="11" spans="1:9" ht="12.75">
      <c r="A11" s="108" t="s">
        <v>68</v>
      </c>
      <c r="B11" s="55"/>
      <c r="C11" s="55"/>
      <c r="D11" s="55"/>
      <c r="E11" s="55"/>
      <c r="F11" s="55"/>
      <c r="G11" s="120">
        <f>47122.98+635.52+11829.12+318.25+1566396.42+62015.89</f>
        <v>1688318.18</v>
      </c>
      <c r="H11" s="121"/>
      <c r="I11" s="122"/>
    </row>
    <row r="12" spans="1:9" ht="12.75">
      <c r="A12" s="108" t="s">
        <v>84</v>
      </c>
      <c r="B12" s="55"/>
      <c r="C12" s="55"/>
      <c r="D12" s="55"/>
      <c r="E12" s="55"/>
      <c r="F12" s="55"/>
      <c r="G12" s="109">
        <v>7200</v>
      </c>
      <c r="H12" s="110"/>
      <c r="I12" s="111"/>
    </row>
    <row r="13" spans="1:9" ht="12.75">
      <c r="A13" s="108" t="s">
        <v>64</v>
      </c>
      <c r="B13" s="55"/>
      <c r="C13" s="55"/>
      <c r="D13" s="55"/>
      <c r="E13" s="55"/>
      <c r="F13" s="55"/>
      <c r="G13" s="109">
        <f>G14+G15</f>
        <v>1673321.36</v>
      </c>
      <c r="H13" s="110"/>
      <c r="I13" s="111"/>
    </row>
    <row r="14" spans="1:9" ht="12.75">
      <c r="A14" s="108" t="s">
        <v>68</v>
      </c>
      <c r="B14" s="55"/>
      <c r="C14" s="55"/>
      <c r="D14" s="55"/>
      <c r="E14" s="55"/>
      <c r="F14" s="55"/>
      <c r="G14" s="120">
        <f>43028.81+157.62+2769.96+99.42+1559783.01+60282.54</f>
        <v>1666121.36</v>
      </c>
      <c r="H14" s="121"/>
      <c r="I14" s="122"/>
    </row>
    <row r="15" spans="1:9" ht="12.75">
      <c r="A15" s="108" t="s">
        <v>85</v>
      </c>
      <c r="B15" s="55"/>
      <c r="C15" s="55"/>
      <c r="D15" s="55"/>
      <c r="E15" s="55"/>
      <c r="F15" s="55"/>
      <c r="G15" s="109">
        <v>7200</v>
      </c>
      <c r="H15" s="110"/>
      <c r="I15" s="111"/>
    </row>
    <row r="16" spans="1:9" ht="12.75">
      <c r="A16" s="54" t="s">
        <v>65</v>
      </c>
      <c r="B16" s="55"/>
      <c r="C16" s="55"/>
      <c r="D16" s="55"/>
      <c r="E16" s="55"/>
      <c r="F16" s="55"/>
      <c r="G16" s="129">
        <f>G8+G10-I44</f>
        <v>81750.83999999985</v>
      </c>
      <c r="H16" s="130"/>
      <c r="I16" s="131"/>
    </row>
    <row r="17" spans="1:9" ht="13.5" thickBot="1">
      <c r="A17" s="124" t="s">
        <v>66</v>
      </c>
      <c r="B17" s="125"/>
      <c r="C17" s="125"/>
      <c r="D17" s="125"/>
      <c r="E17" s="125"/>
      <c r="F17" s="125"/>
      <c r="G17" s="126">
        <f>G9+G13-I44</f>
        <v>46918.25</v>
      </c>
      <c r="H17" s="127"/>
      <c r="I17" s="128"/>
    </row>
    <row r="18" spans="1:9" ht="13.5" thickBot="1">
      <c r="A18" s="40"/>
      <c r="B18" s="40"/>
      <c r="C18" s="40"/>
      <c r="D18" s="40"/>
      <c r="E18" s="40"/>
      <c r="F18" s="40"/>
      <c r="G18" s="40"/>
      <c r="H18" s="40"/>
      <c r="I18" s="40"/>
    </row>
    <row r="19" spans="1:10" ht="20.25" customHeight="1" thickBot="1">
      <c r="A19" s="22" t="s">
        <v>48</v>
      </c>
      <c r="B19" s="133" t="s">
        <v>47</v>
      </c>
      <c r="C19" s="134"/>
      <c r="D19" s="134"/>
      <c r="E19" s="134"/>
      <c r="F19" s="134"/>
      <c r="G19" s="134"/>
      <c r="H19" s="135"/>
      <c r="I19" s="22" t="s">
        <v>88</v>
      </c>
      <c r="J19" s="34" t="s">
        <v>89</v>
      </c>
    </row>
    <row r="20" spans="1:10" ht="12.75">
      <c r="A20" s="4">
        <v>1</v>
      </c>
      <c r="B20" s="136" t="s">
        <v>49</v>
      </c>
      <c r="C20" s="137"/>
      <c r="D20" s="137"/>
      <c r="E20" s="137"/>
      <c r="F20" s="137"/>
      <c r="G20" s="137"/>
      <c r="H20" s="138"/>
      <c r="I20" s="28">
        <f>462697.95+287233.19+150857.88</f>
        <v>900789.02</v>
      </c>
      <c r="J20" s="35">
        <f>I20/12</f>
        <v>75065.75166666666</v>
      </c>
    </row>
    <row r="21" spans="1:10" ht="12.75">
      <c r="A21" s="5">
        <v>2</v>
      </c>
      <c r="B21" s="60" t="s">
        <v>50</v>
      </c>
      <c r="C21" s="61"/>
      <c r="D21" s="61"/>
      <c r="E21" s="61"/>
      <c r="F21" s="61"/>
      <c r="G21" s="61"/>
      <c r="H21" s="62"/>
      <c r="I21" s="24">
        <f>93464.99+56037.25+27894.88</f>
        <v>177397.12</v>
      </c>
      <c r="J21" s="36">
        <f aca="true" t="shared" si="0" ref="J21:J44">I21/12</f>
        <v>14783.093333333332</v>
      </c>
    </row>
    <row r="22" spans="1:10" ht="12.75">
      <c r="A22" s="5">
        <v>3</v>
      </c>
      <c r="B22" s="60" t="s">
        <v>51</v>
      </c>
      <c r="C22" s="61"/>
      <c r="D22" s="61"/>
      <c r="E22" s="61"/>
      <c r="F22" s="61"/>
      <c r="G22" s="61"/>
      <c r="H22" s="62"/>
      <c r="I22" s="24">
        <v>241020</v>
      </c>
      <c r="J22" s="36">
        <f t="shared" si="0"/>
        <v>20085</v>
      </c>
    </row>
    <row r="23" spans="1:10" ht="12.75">
      <c r="A23" s="5">
        <v>4</v>
      </c>
      <c r="B23" s="108" t="s">
        <v>78</v>
      </c>
      <c r="C23" s="55"/>
      <c r="D23" s="55"/>
      <c r="E23" s="55"/>
      <c r="F23" s="55"/>
      <c r="G23" s="55"/>
      <c r="H23" s="132"/>
      <c r="I23" s="24">
        <v>1073.76</v>
      </c>
      <c r="J23" s="36">
        <f t="shared" si="0"/>
        <v>89.48</v>
      </c>
    </row>
    <row r="24" spans="1:10" ht="12.75">
      <c r="A24" s="5">
        <v>5</v>
      </c>
      <c r="B24" s="108" t="s">
        <v>80</v>
      </c>
      <c r="C24" s="55"/>
      <c r="D24" s="55"/>
      <c r="E24" s="55"/>
      <c r="F24" s="55"/>
      <c r="G24" s="55"/>
      <c r="H24" s="132"/>
      <c r="I24" s="24">
        <v>9000</v>
      </c>
      <c r="J24" s="36">
        <f t="shared" si="0"/>
        <v>750</v>
      </c>
    </row>
    <row r="25" spans="1:10" ht="12.75">
      <c r="A25" s="5">
        <v>6</v>
      </c>
      <c r="B25" s="60" t="s">
        <v>52</v>
      </c>
      <c r="C25" s="61"/>
      <c r="D25" s="61"/>
      <c r="E25" s="61"/>
      <c r="F25" s="61"/>
      <c r="G25" s="61"/>
      <c r="H25" s="62"/>
      <c r="I25" s="24">
        <v>69514.56</v>
      </c>
      <c r="J25" s="36">
        <f t="shared" si="0"/>
        <v>5792.88</v>
      </c>
    </row>
    <row r="26" spans="1:10" ht="12.75">
      <c r="A26" s="5">
        <v>7</v>
      </c>
      <c r="B26" s="60" t="s">
        <v>53</v>
      </c>
      <c r="C26" s="61"/>
      <c r="D26" s="61"/>
      <c r="E26" s="61"/>
      <c r="F26" s="61"/>
      <c r="G26" s="61"/>
      <c r="H26" s="62"/>
      <c r="I26" s="24">
        <v>61659.24</v>
      </c>
      <c r="J26" s="36">
        <f t="shared" si="0"/>
        <v>5138.2699999999995</v>
      </c>
    </row>
    <row r="27" spans="1:10" ht="12.75">
      <c r="A27" s="5">
        <v>8</v>
      </c>
      <c r="B27" s="108" t="s">
        <v>79</v>
      </c>
      <c r="C27" s="55"/>
      <c r="D27" s="55"/>
      <c r="E27" s="55"/>
      <c r="F27" s="55"/>
      <c r="G27" s="55"/>
      <c r="H27" s="132"/>
      <c r="I27" s="24">
        <v>24995</v>
      </c>
      <c r="J27" s="36">
        <f t="shared" si="0"/>
        <v>2082.9166666666665</v>
      </c>
    </row>
    <row r="28" spans="1:10" ht="13.5" customHeight="1">
      <c r="A28" s="5">
        <v>9</v>
      </c>
      <c r="B28" s="60" t="s">
        <v>54</v>
      </c>
      <c r="C28" s="61"/>
      <c r="D28" s="61"/>
      <c r="E28" s="61"/>
      <c r="F28" s="61"/>
      <c r="G28" s="61"/>
      <c r="H28" s="62"/>
      <c r="I28" s="24">
        <v>125805.68</v>
      </c>
      <c r="J28" s="36">
        <f t="shared" si="0"/>
        <v>10483.806666666665</v>
      </c>
    </row>
    <row r="29" spans="1:10" ht="13.5" customHeight="1">
      <c r="A29" s="5">
        <v>10</v>
      </c>
      <c r="B29" s="108" t="s">
        <v>76</v>
      </c>
      <c r="C29" s="55"/>
      <c r="D29" s="55"/>
      <c r="E29" s="55"/>
      <c r="F29" s="55"/>
      <c r="G29" s="55"/>
      <c r="H29" s="132"/>
      <c r="I29" s="24">
        <v>2500</v>
      </c>
      <c r="J29" s="36">
        <f t="shared" si="0"/>
        <v>208.33333333333334</v>
      </c>
    </row>
    <row r="30" spans="1:10" ht="13.5" customHeight="1">
      <c r="A30" s="11">
        <v>11</v>
      </c>
      <c r="B30" s="124" t="s">
        <v>71</v>
      </c>
      <c r="C30" s="125"/>
      <c r="D30" s="125"/>
      <c r="E30" s="125"/>
      <c r="F30" s="125"/>
      <c r="G30" s="125"/>
      <c r="H30" s="141"/>
      <c r="I30" s="26">
        <v>2011.9</v>
      </c>
      <c r="J30" s="36">
        <f t="shared" si="0"/>
        <v>167.65833333333333</v>
      </c>
    </row>
    <row r="31" spans="1:10" ht="12.75">
      <c r="A31" s="5">
        <v>12</v>
      </c>
      <c r="B31" s="60" t="s">
        <v>67</v>
      </c>
      <c r="C31" s="61"/>
      <c r="D31" s="61"/>
      <c r="E31" s="61"/>
      <c r="F31" s="61"/>
      <c r="G31" s="61"/>
      <c r="H31" s="62"/>
      <c r="I31" s="24">
        <v>8437.5</v>
      </c>
      <c r="J31" s="36">
        <f t="shared" si="0"/>
        <v>703.125</v>
      </c>
    </row>
    <row r="32" spans="1:10" ht="12.75">
      <c r="A32" s="5">
        <v>13</v>
      </c>
      <c r="B32" s="60" t="s">
        <v>77</v>
      </c>
      <c r="C32" s="61"/>
      <c r="D32" s="61"/>
      <c r="E32" s="61"/>
      <c r="F32" s="61"/>
      <c r="G32" s="61"/>
      <c r="H32" s="62"/>
      <c r="I32" s="24">
        <v>35640</v>
      </c>
      <c r="J32" s="36">
        <f t="shared" si="0"/>
        <v>2970</v>
      </c>
    </row>
    <row r="33" spans="1:10" ht="12.75">
      <c r="A33" s="5">
        <v>14</v>
      </c>
      <c r="B33" s="60" t="s">
        <v>55</v>
      </c>
      <c r="C33" s="61"/>
      <c r="D33" s="61"/>
      <c r="E33" s="61"/>
      <c r="F33" s="61"/>
      <c r="G33" s="61"/>
      <c r="H33" s="62"/>
      <c r="I33" s="24">
        <v>690</v>
      </c>
      <c r="J33" s="36">
        <f t="shared" si="0"/>
        <v>57.5</v>
      </c>
    </row>
    <row r="34" spans="1:10" ht="12.75">
      <c r="A34" s="5">
        <v>15</v>
      </c>
      <c r="B34" s="60" t="s">
        <v>56</v>
      </c>
      <c r="C34" s="61"/>
      <c r="D34" s="61"/>
      <c r="E34" s="61"/>
      <c r="F34" s="61"/>
      <c r="G34" s="61"/>
      <c r="H34" s="62"/>
      <c r="I34" s="24">
        <v>1890.77</v>
      </c>
      <c r="J34" s="36">
        <f t="shared" si="0"/>
        <v>157.56416666666667</v>
      </c>
    </row>
    <row r="35" spans="1:10" ht="12.75">
      <c r="A35" s="5">
        <v>16</v>
      </c>
      <c r="B35" s="60" t="s">
        <v>86</v>
      </c>
      <c r="C35" s="61"/>
      <c r="D35" s="61"/>
      <c r="E35" s="61"/>
      <c r="F35" s="61"/>
      <c r="G35" s="61"/>
      <c r="H35" s="62"/>
      <c r="I35" s="24">
        <v>3166.5</v>
      </c>
      <c r="J35" s="36">
        <f t="shared" si="0"/>
        <v>263.875</v>
      </c>
    </row>
    <row r="36" spans="1:10" ht="12.75">
      <c r="A36" s="6">
        <v>17</v>
      </c>
      <c r="B36" s="108" t="s">
        <v>70</v>
      </c>
      <c r="C36" s="55"/>
      <c r="D36" s="55"/>
      <c r="E36" s="55"/>
      <c r="F36" s="55"/>
      <c r="G36" s="55"/>
      <c r="H36" s="132"/>
      <c r="I36" s="25">
        <f>10850+125</f>
        <v>10975</v>
      </c>
      <c r="J36" s="12">
        <f t="shared" si="0"/>
        <v>914.5833333333334</v>
      </c>
    </row>
    <row r="37" spans="1:10" ht="12.75">
      <c r="A37" s="6">
        <v>18</v>
      </c>
      <c r="B37" s="139" t="s">
        <v>57</v>
      </c>
      <c r="C37" s="53"/>
      <c r="D37" s="53"/>
      <c r="E37" s="53"/>
      <c r="F37" s="53"/>
      <c r="G37" s="53"/>
      <c r="H37" s="140"/>
      <c r="I37" s="33">
        <v>3058</v>
      </c>
      <c r="J37" s="12">
        <f t="shared" si="0"/>
        <v>254.83333333333334</v>
      </c>
    </row>
    <row r="38" spans="1:10" ht="12.75">
      <c r="A38" s="11"/>
      <c r="B38" s="124" t="s">
        <v>58</v>
      </c>
      <c r="C38" s="125"/>
      <c r="D38" s="125"/>
      <c r="E38" s="125"/>
      <c r="F38" s="125"/>
      <c r="G38" s="125"/>
      <c r="H38" s="141"/>
      <c r="I38" s="30"/>
      <c r="J38" s="37">
        <f t="shared" si="0"/>
        <v>0</v>
      </c>
    </row>
    <row r="39" spans="1:10" ht="12.75">
      <c r="A39" s="11"/>
      <c r="B39" s="124" t="s">
        <v>59</v>
      </c>
      <c r="C39" s="125"/>
      <c r="D39" s="125"/>
      <c r="E39" s="125"/>
      <c r="F39" s="125"/>
      <c r="G39" s="125"/>
      <c r="H39" s="141"/>
      <c r="I39" s="32"/>
      <c r="J39" s="37">
        <f t="shared" si="0"/>
        <v>0</v>
      </c>
    </row>
    <row r="40" spans="1:10" ht="12.75">
      <c r="A40" s="6">
        <v>19</v>
      </c>
      <c r="B40" s="139" t="s">
        <v>61</v>
      </c>
      <c r="C40" s="53"/>
      <c r="D40" s="53"/>
      <c r="E40" s="53"/>
      <c r="F40" s="53"/>
      <c r="G40" s="53"/>
      <c r="H40" s="140"/>
      <c r="I40" s="25">
        <v>159</v>
      </c>
      <c r="J40" s="12">
        <f t="shared" si="0"/>
        <v>13.25</v>
      </c>
    </row>
    <row r="41" spans="1:10" ht="12.75">
      <c r="A41" s="10"/>
      <c r="B41" s="148" t="s">
        <v>60</v>
      </c>
      <c r="C41" s="43"/>
      <c r="D41" s="43"/>
      <c r="E41" s="43"/>
      <c r="F41" s="43"/>
      <c r="G41" s="43"/>
      <c r="H41" s="149"/>
      <c r="I41" s="23"/>
      <c r="J41" s="37">
        <f t="shared" si="0"/>
        <v>0</v>
      </c>
    </row>
    <row r="42" spans="1:10" ht="15" customHeight="1" thickBot="1">
      <c r="A42" s="5">
        <v>20</v>
      </c>
      <c r="B42" s="108" t="s">
        <v>63</v>
      </c>
      <c r="C42" s="55"/>
      <c r="D42" s="55"/>
      <c r="E42" s="55"/>
      <c r="F42" s="55"/>
      <c r="G42" s="55"/>
      <c r="H42" s="132"/>
      <c r="I42" s="24">
        <f>I43</f>
        <v>89394.6</v>
      </c>
      <c r="J42" s="36">
        <f t="shared" si="0"/>
        <v>7449.55</v>
      </c>
    </row>
    <row r="43" spans="1:10" ht="12.75" customHeight="1" hidden="1" thickBot="1">
      <c r="A43" s="11"/>
      <c r="B43" s="142" t="s">
        <v>87</v>
      </c>
      <c r="C43" s="143"/>
      <c r="D43" s="143"/>
      <c r="E43" s="143"/>
      <c r="F43" s="143"/>
      <c r="G43" s="143"/>
      <c r="H43" s="144"/>
      <c r="I43" s="29">
        <v>89394.6</v>
      </c>
      <c r="J43" s="38">
        <f t="shared" si="0"/>
        <v>7449.55</v>
      </c>
    </row>
    <row r="44" spans="1:10" ht="12.75" customHeight="1" thickBot="1">
      <c r="A44" s="21"/>
      <c r="B44" s="145" t="s">
        <v>62</v>
      </c>
      <c r="C44" s="146"/>
      <c r="D44" s="146"/>
      <c r="E44" s="146"/>
      <c r="F44" s="146"/>
      <c r="G44" s="146"/>
      <c r="H44" s="147"/>
      <c r="I44" s="27">
        <f>SUM(I20:I42)</f>
        <v>1769177.6500000001</v>
      </c>
      <c r="J44" s="18">
        <f t="shared" si="0"/>
        <v>147431.47083333335</v>
      </c>
    </row>
  </sheetData>
  <sheetProtection/>
  <mergeCells count="51">
    <mergeCell ref="A2:I2"/>
    <mergeCell ref="A4:I4"/>
    <mergeCell ref="C5:G5"/>
    <mergeCell ref="A6:D6"/>
    <mergeCell ref="A8:F8"/>
    <mergeCell ref="G8:I8"/>
    <mergeCell ref="A9:F9"/>
    <mergeCell ref="G9:I9"/>
    <mergeCell ref="A10:F10"/>
    <mergeCell ref="G10:I10"/>
    <mergeCell ref="A11:F11"/>
    <mergeCell ref="G11:I11"/>
    <mergeCell ref="A12:F12"/>
    <mergeCell ref="G12:I12"/>
    <mergeCell ref="A13:F13"/>
    <mergeCell ref="G13:I13"/>
    <mergeCell ref="A14:F14"/>
    <mergeCell ref="G14:I14"/>
    <mergeCell ref="A18:I18"/>
    <mergeCell ref="B19:H19"/>
    <mergeCell ref="B20:H20"/>
    <mergeCell ref="B21:H21"/>
    <mergeCell ref="A15:F15"/>
    <mergeCell ref="G15:I15"/>
    <mergeCell ref="A16:F16"/>
    <mergeCell ref="G16:I16"/>
    <mergeCell ref="A17:F17"/>
    <mergeCell ref="G17:I17"/>
    <mergeCell ref="B22:H22"/>
    <mergeCell ref="B23:H23"/>
    <mergeCell ref="B24:H24"/>
    <mergeCell ref="B25:H25"/>
    <mergeCell ref="B26:H26"/>
    <mergeCell ref="B27:H27"/>
    <mergeCell ref="B39:H39"/>
    <mergeCell ref="B28:H28"/>
    <mergeCell ref="B29:H29"/>
    <mergeCell ref="B30:H30"/>
    <mergeCell ref="B31:H31"/>
    <mergeCell ref="B32:H32"/>
    <mergeCell ref="B33:H33"/>
    <mergeCell ref="B40:H40"/>
    <mergeCell ref="B41:H41"/>
    <mergeCell ref="B42:H42"/>
    <mergeCell ref="B43:H43"/>
    <mergeCell ref="B44:H44"/>
    <mergeCell ref="B34:H34"/>
    <mergeCell ref="B35:H35"/>
    <mergeCell ref="B36:H36"/>
    <mergeCell ref="B37:H37"/>
    <mergeCell ref="B38:H38"/>
  </mergeCells>
  <printOptions/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2019-06-05T14:01:10Z</cp:lastPrinted>
  <dcterms:created xsi:type="dcterms:W3CDTF">1996-10-08T23:32:33Z</dcterms:created>
  <dcterms:modified xsi:type="dcterms:W3CDTF">2019-06-06T12:27:12Z</dcterms:modified>
  <cp:category/>
  <cp:version/>
  <cp:contentType/>
  <cp:contentStatus/>
</cp:coreProperties>
</file>