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>
    <definedName name="_xlnm.Print_Area" localSheetId="1">'Доходы и расходы'!$A$1:$I$42</definedName>
  </definedNames>
  <calcPr fullCalcOnLoad="1"/>
</workbook>
</file>

<file path=xl/sharedStrings.xml><?xml version="1.0" encoding="utf-8"?>
<sst xmlns="http://schemas.openxmlformats.org/spreadsheetml/2006/main" count="99" uniqueCount="90">
  <si>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</si>
  <si>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</si>
  <si>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</si>
  <si>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</si>
  <si>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</si>
  <si>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</si>
  <si>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</si>
  <si>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</si>
  <si>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</si>
  <si>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</si>
  <si>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</si>
  <si>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</si>
  <si>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</si>
  <si>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</si>
  <si>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</si>
  <si>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</si>
  <si>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</si>
  <si>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</si>
  <si>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</si>
  <si>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</si>
  <si>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</si>
  <si>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</si>
  <si>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</si>
  <si>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</si>
  <si>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</si>
  <si>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</si>
  <si>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</si>
  <si>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</si>
  <si>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</si>
  <si>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</si>
  <si>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</si>
  <si>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</si>
  <si>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</si>
  <si>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</si>
  <si>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</si>
  <si>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</si>
  <si>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</si>
  <si>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</si>
  <si>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</si>
  <si>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</si>
  <si>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</si>
  <si>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</si>
  <si>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</si>
  <si>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</si>
  <si>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</si>
  <si>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</si>
  <si>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>ОТЧЕТ ПО ДОХОДАМ И РАСХОДАМ</t>
  </si>
  <si>
    <t>Управляющая компания: ООО "Кварц»</t>
  </si>
  <si>
    <t>Начислено по содержанию и ремонту, всего руб.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</si>
  <si>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</si>
  <si>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</si>
  <si>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</si>
  <si>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</si>
  <si>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</si>
  <si>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</si>
  <si>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</si>
  <si>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Содержание и техническое обслуживание лифтов</t>
  </si>
  <si>
    <t>Техосвидетельствование лифтов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</si>
  <si>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</si>
  <si>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</si>
  <si>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</si>
  <si>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</si>
  <si>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</si>
  <si>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</si>
  <si>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</si>
  <si>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</si>
  <si>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</si>
  <si>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</si>
  <si>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ИТОГО ЗАТРАТ:</t>
  </si>
  <si>
    <t xml:space="preserve">Расходы на управление </t>
  </si>
  <si>
    <t>Поступило по содержанию и ремонту , руб.</t>
  </si>
  <si>
    <t>Остаток от начисленных средств на 01.01.2018, руб.</t>
  </si>
  <si>
    <t>Проверка вентиляционных каналов</t>
  </si>
  <si>
    <t>в т.ч. жилые помещения содержание жилья</t>
  </si>
  <si>
    <t>в т.ч. утилизация ТБО</t>
  </si>
  <si>
    <t>Техническое обслуживание крышной котельной</t>
  </si>
  <si>
    <t>многоквартирному дому по адресу: г. Брянск, ул. Фосфоритная, д.35</t>
  </si>
  <si>
    <t>ул. Фосфоритная, д. 35</t>
  </si>
  <si>
    <t>Тариф утилизация ТБО</t>
  </si>
  <si>
    <t>дом №35 ул. Фосфоритная</t>
  </si>
  <si>
    <t>16,28 руб/чел.</t>
  </si>
  <si>
    <t>Текущий ремонт общего имущества</t>
  </si>
  <si>
    <t xml:space="preserve"> 2018г.</t>
  </si>
  <si>
    <t>Остаток от начисленных средств на 01.01.2019, руб.</t>
  </si>
  <si>
    <t xml:space="preserve">Период  с января 2018 г. по декабрь 2018 г. </t>
  </si>
  <si>
    <t>Страхование лифтов</t>
  </si>
  <si>
    <t>Страхование котельной</t>
  </si>
  <si>
    <t>Техническое обслуживание газопровода и газ. оборудования</t>
  </si>
  <si>
    <t xml:space="preserve">Чистка дворовой территории от снега и наледи </t>
  </si>
  <si>
    <t xml:space="preserve">  IV. Стоимость содержания многоквартирного дома в 2018году.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</si>
</sst>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2" fontId="0" fillId="0" borderId="47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2" fontId="0" fillId="0" borderId="4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31" xfId="0" applyBorder="1" applyAlignment="1">
      <alignment horizontal="left"/>
    </xf>
    <xf numFmtId="2" fontId="0" fillId="0" borderId="4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D56" sqref="D56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4" spans="1:9" ht="12.75">
      <c r="A4" s="101" t="s">
        <v>1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101" t="s">
        <v>76</v>
      </c>
      <c r="B5" s="101"/>
      <c r="C5" s="101"/>
      <c r="D5" s="101"/>
      <c r="E5" s="101"/>
      <c r="F5" s="101"/>
      <c r="G5" s="101"/>
      <c r="H5" s="101"/>
      <c r="I5" s="101"/>
    </row>
    <row r="6" spans="1:9" ht="12.75">
      <c r="A6" s="101" t="s">
        <v>82</v>
      </c>
      <c r="B6" s="101"/>
      <c r="C6" s="101"/>
      <c r="D6" s="101"/>
      <c r="E6" s="101"/>
      <c r="F6" s="101"/>
      <c r="G6" s="101"/>
      <c r="H6" s="101"/>
      <c r="I6" s="101"/>
    </row>
    <row r="9" spans="1:9" ht="12.75">
      <c r="A9" s="53" t="s">
        <v>2</v>
      </c>
      <c r="B9" s="53"/>
      <c r="C9" s="53"/>
      <c r="D9" s="53"/>
      <c r="E9" s="53"/>
      <c r="F9" s="53"/>
      <c r="G9" s="53"/>
      <c r="H9" s="53"/>
      <c r="I9" s="53"/>
    </row>
    <row r="10" ht="13.5" thickBot="1"/>
    <row r="11" spans="1:9" ht="12.75">
      <c r="A11" s="4">
        <v>1</v>
      </c>
      <c r="B11" s="97" t="s">
        <v>3</v>
      </c>
      <c r="C11" s="98"/>
      <c r="D11" s="98"/>
      <c r="E11" s="98"/>
      <c r="F11" s="99"/>
      <c r="G11" s="94" t="s">
        <v>77</v>
      </c>
      <c r="H11" s="95"/>
      <c r="I11" s="96"/>
    </row>
    <row r="12" spans="1:9" ht="12.75">
      <c r="A12" s="5">
        <v>2</v>
      </c>
      <c r="B12" s="91" t="s">
        <v>4</v>
      </c>
      <c r="C12" s="92"/>
      <c r="D12" s="92"/>
      <c r="E12" s="92"/>
      <c r="F12" s="93"/>
      <c r="G12" s="50">
        <v>2012</v>
      </c>
      <c r="H12" s="44"/>
      <c r="I12" s="45"/>
    </row>
    <row r="13" spans="1:9" ht="12.75">
      <c r="A13" s="5">
        <v>3</v>
      </c>
      <c r="B13" s="91" t="s">
        <v>5</v>
      </c>
      <c r="C13" s="92"/>
      <c r="D13" s="92"/>
      <c r="E13" s="92"/>
      <c r="F13" s="93"/>
      <c r="G13" s="88">
        <v>10</v>
      </c>
      <c r="H13" s="89"/>
      <c r="I13" s="90"/>
    </row>
    <row r="14" spans="1:9" ht="12.75">
      <c r="A14" s="5">
        <v>4</v>
      </c>
      <c r="B14" s="91" t="s">
        <v>6</v>
      </c>
      <c r="C14" s="92"/>
      <c r="D14" s="92"/>
      <c r="E14" s="92"/>
      <c r="F14" s="93"/>
      <c r="G14" s="50">
        <v>2</v>
      </c>
      <c r="H14" s="44"/>
      <c r="I14" s="45"/>
    </row>
    <row r="15" spans="1:9" ht="12.75">
      <c r="A15" s="5">
        <v>5</v>
      </c>
      <c r="B15" s="91" t="s">
        <v>7</v>
      </c>
      <c r="C15" s="92"/>
      <c r="D15" s="92"/>
      <c r="E15" s="92"/>
      <c r="F15" s="93"/>
      <c r="G15" s="50">
        <v>98</v>
      </c>
      <c r="H15" s="44"/>
      <c r="I15" s="45"/>
    </row>
    <row r="16" spans="1:9" ht="12.75">
      <c r="A16" s="5">
        <v>6</v>
      </c>
      <c r="B16" s="91" t="s">
        <v>8</v>
      </c>
      <c r="C16" s="92"/>
      <c r="D16" s="92"/>
      <c r="E16" s="92"/>
      <c r="F16" s="93"/>
      <c r="G16" s="50">
        <v>2</v>
      </c>
      <c r="H16" s="44"/>
      <c r="I16" s="45"/>
    </row>
    <row r="17" spans="1:9" ht="12.75">
      <c r="A17" s="6">
        <v>7</v>
      </c>
      <c r="B17" s="81" t="s">
        <v>9</v>
      </c>
      <c r="C17" s="82"/>
      <c r="D17" s="82"/>
      <c r="E17" s="82"/>
      <c r="F17" s="83"/>
      <c r="G17" s="87"/>
      <c r="H17" s="41"/>
      <c r="I17" s="42"/>
    </row>
    <row r="18" spans="1:9" ht="12.75">
      <c r="A18" s="7" t="s">
        <v>17</v>
      </c>
      <c r="B18" s="81" t="s">
        <v>18</v>
      </c>
      <c r="C18" s="82"/>
      <c r="D18" s="82"/>
      <c r="E18" s="82"/>
      <c r="F18" s="83"/>
      <c r="G18" s="87">
        <v>6287.1</v>
      </c>
      <c r="H18" s="41"/>
      <c r="I18" s="42"/>
    </row>
    <row r="19" spans="1:9" ht="12.75">
      <c r="A19" s="8" t="s">
        <v>16</v>
      </c>
      <c r="B19" s="75" t="s">
        <v>19</v>
      </c>
      <c r="C19" s="76"/>
      <c r="D19" s="76"/>
      <c r="E19" s="76"/>
      <c r="F19" s="77"/>
      <c r="G19" s="38"/>
      <c r="H19" s="40"/>
      <c r="I19" s="39"/>
    </row>
    <row r="20" spans="1:9" ht="12.75">
      <c r="A20" s="9" t="s">
        <v>20</v>
      </c>
      <c r="B20" s="78" t="s">
        <v>10</v>
      </c>
      <c r="C20" s="79"/>
      <c r="D20" s="79"/>
      <c r="E20" s="79"/>
      <c r="F20" s="80"/>
      <c r="G20" s="38">
        <v>5142.9</v>
      </c>
      <c r="H20" s="40"/>
      <c r="I20" s="39"/>
    </row>
    <row r="21" spans="1:9" ht="12.75">
      <c r="A21" s="7" t="s">
        <v>21</v>
      </c>
      <c r="B21" s="81" t="s">
        <v>23</v>
      </c>
      <c r="C21" s="82"/>
      <c r="D21" s="82"/>
      <c r="E21" s="82"/>
      <c r="F21" s="83"/>
      <c r="G21" s="50"/>
      <c r="H21" s="44"/>
      <c r="I21" s="45"/>
    </row>
    <row r="22" spans="1:9" ht="12.75">
      <c r="A22" s="10" t="s">
        <v>16</v>
      </c>
      <c r="B22" s="75" t="s">
        <v>22</v>
      </c>
      <c r="C22" s="76"/>
      <c r="D22" s="76"/>
      <c r="E22" s="76"/>
      <c r="F22" s="77"/>
      <c r="G22" s="50"/>
      <c r="H22" s="44"/>
      <c r="I22" s="45"/>
    </row>
    <row r="23" spans="1:9" ht="12.75">
      <c r="A23" s="11" t="s">
        <v>24</v>
      </c>
      <c r="B23" s="78" t="s">
        <v>11</v>
      </c>
      <c r="C23" s="79"/>
      <c r="D23" s="79"/>
      <c r="E23" s="79"/>
      <c r="F23" s="80"/>
      <c r="G23" s="87"/>
      <c r="H23" s="41"/>
      <c r="I23" s="42"/>
    </row>
    <row r="24" spans="1:9" ht="12.75">
      <c r="A24" s="6">
        <v>8</v>
      </c>
      <c r="B24" s="81" t="s">
        <v>25</v>
      </c>
      <c r="C24" s="82"/>
      <c r="D24" s="82"/>
      <c r="E24" s="82"/>
      <c r="F24" s="83"/>
      <c r="G24" s="87">
        <v>1125.7</v>
      </c>
      <c r="H24" s="41"/>
      <c r="I24" s="42"/>
    </row>
    <row r="25" spans="1:9" ht="12.75">
      <c r="A25" s="10" t="s">
        <v>16</v>
      </c>
      <c r="B25" s="75" t="s">
        <v>26</v>
      </c>
      <c r="C25" s="76"/>
      <c r="D25" s="76"/>
      <c r="E25" s="76"/>
      <c r="F25" s="77"/>
      <c r="G25" s="38"/>
      <c r="H25" s="40"/>
      <c r="I25" s="39"/>
    </row>
    <row r="26" spans="1:9" ht="12.75">
      <c r="A26" s="5">
        <v>9</v>
      </c>
      <c r="B26" s="78" t="s">
        <v>12</v>
      </c>
      <c r="C26" s="79"/>
      <c r="D26" s="79"/>
      <c r="E26" s="79"/>
      <c r="F26" s="80"/>
      <c r="G26" s="84"/>
      <c r="H26" s="85"/>
      <c r="I26" s="86"/>
    </row>
    <row r="27" spans="1:9" ht="12.75">
      <c r="A27" s="6">
        <v>10</v>
      </c>
      <c r="B27" s="81" t="s">
        <v>27</v>
      </c>
      <c r="C27" s="82"/>
      <c r="D27" s="82"/>
      <c r="E27" s="82"/>
      <c r="F27" s="83"/>
      <c r="G27" s="87"/>
      <c r="H27" s="41"/>
      <c r="I27" s="42"/>
    </row>
    <row r="28" spans="1:9" ht="12.75">
      <c r="A28" s="11"/>
      <c r="B28" s="78" t="s">
        <v>28</v>
      </c>
      <c r="C28" s="79"/>
      <c r="D28" s="79"/>
      <c r="E28" s="79"/>
      <c r="F28" s="80"/>
      <c r="G28" s="84" t="s">
        <v>31</v>
      </c>
      <c r="H28" s="85"/>
      <c r="I28" s="86"/>
    </row>
    <row r="29" spans="1:9" ht="12.75">
      <c r="A29" s="12">
        <v>11</v>
      </c>
      <c r="B29" s="81" t="s">
        <v>29</v>
      </c>
      <c r="C29" s="82"/>
      <c r="D29" s="82"/>
      <c r="E29" s="82"/>
      <c r="F29" s="83"/>
      <c r="G29" s="87"/>
      <c r="H29" s="41"/>
      <c r="I29" s="42"/>
    </row>
    <row r="30" spans="1:9" ht="12.75">
      <c r="A30" s="13"/>
      <c r="B30" s="75" t="s">
        <v>30</v>
      </c>
      <c r="C30" s="76"/>
      <c r="D30" s="76"/>
      <c r="E30" s="76"/>
      <c r="F30" s="77"/>
      <c r="G30" s="38"/>
      <c r="H30" s="40"/>
      <c r="I30" s="39"/>
    </row>
    <row r="31" spans="1:9" ht="12.75">
      <c r="A31" s="14">
        <v>12</v>
      </c>
      <c r="B31" s="66" t="s">
        <v>13</v>
      </c>
      <c r="C31" s="67"/>
      <c r="D31" s="67"/>
      <c r="E31" s="67"/>
      <c r="F31" s="68"/>
      <c r="G31" s="57"/>
      <c r="H31" s="58"/>
      <c r="I31" s="59"/>
    </row>
    <row r="32" spans="1:9" ht="12.75">
      <c r="A32" s="14">
        <v>13</v>
      </c>
      <c r="B32" s="66" t="s">
        <v>14</v>
      </c>
      <c r="C32" s="67"/>
      <c r="D32" s="67"/>
      <c r="E32" s="67"/>
      <c r="F32" s="68"/>
      <c r="G32" s="57"/>
      <c r="H32" s="58"/>
      <c r="I32" s="59"/>
    </row>
    <row r="33" spans="1:9" ht="12.75">
      <c r="A33" s="16">
        <v>14</v>
      </c>
      <c r="B33" s="69" t="s">
        <v>15</v>
      </c>
      <c r="C33" s="70"/>
      <c r="D33" s="70"/>
      <c r="E33" s="70"/>
      <c r="F33" s="71"/>
      <c r="G33" s="72"/>
      <c r="H33" s="73"/>
      <c r="I33" s="74"/>
    </row>
    <row r="34" spans="1:9" ht="12.75">
      <c r="A34" s="14">
        <v>15</v>
      </c>
      <c r="B34" s="54" t="s">
        <v>32</v>
      </c>
      <c r="C34" s="55"/>
      <c r="D34" s="55"/>
      <c r="E34" s="55"/>
      <c r="F34" s="56"/>
      <c r="G34" s="57">
        <v>21.28</v>
      </c>
      <c r="H34" s="58"/>
      <c r="I34" s="59"/>
    </row>
    <row r="35" spans="1:9" ht="13.5" thickBot="1">
      <c r="A35" s="15">
        <v>16</v>
      </c>
      <c r="B35" s="60" t="s">
        <v>78</v>
      </c>
      <c r="C35" s="61"/>
      <c r="D35" s="61"/>
      <c r="E35" s="61"/>
      <c r="F35" s="62"/>
      <c r="G35" s="63" t="s">
        <v>80</v>
      </c>
      <c r="H35" s="64"/>
      <c r="I35" s="65"/>
    </row>
    <row r="38" spans="1:9" ht="12.75">
      <c r="A38" s="53" t="s">
        <v>33</v>
      </c>
      <c r="B38" s="53"/>
      <c r="C38" s="53"/>
      <c r="D38" s="53"/>
      <c r="E38" s="53"/>
      <c r="F38" s="53"/>
      <c r="G38" s="53"/>
      <c r="H38" s="53"/>
      <c r="I38" s="53"/>
    </row>
    <row r="39" ht="13.5" thickBot="1"/>
    <row r="40" spans="1:9" ht="15.75" customHeight="1" thickBot="1">
      <c r="A40" s="17" t="s">
        <v>34</v>
      </c>
      <c r="B40" s="34" t="s">
        <v>35</v>
      </c>
      <c r="C40" s="34"/>
      <c r="D40" s="34"/>
      <c r="E40" s="33" t="s">
        <v>36</v>
      </c>
      <c r="F40" s="35"/>
      <c r="G40" s="34" t="s">
        <v>37</v>
      </c>
      <c r="H40" s="34"/>
      <c r="I40" s="35"/>
    </row>
    <row r="41" spans="1:9" ht="12.75">
      <c r="A41" s="3">
        <v>1</v>
      </c>
      <c r="B41" s="36" t="s">
        <v>38</v>
      </c>
      <c r="C41" s="37"/>
      <c r="D41" s="37"/>
      <c r="E41" s="38">
        <f>628462.5+1423.84</f>
        <v>629886.34</v>
      </c>
      <c r="F41" s="39"/>
      <c r="G41" s="40">
        <f>623751.82+752.18</f>
        <v>624504</v>
      </c>
      <c r="H41" s="40"/>
      <c r="I41" s="39"/>
    </row>
    <row r="42" spans="1:9" ht="12.75">
      <c r="A42" s="1">
        <v>2</v>
      </c>
      <c r="B42" s="48" t="s">
        <v>39</v>
      </c>
      <c r="C42" s="49"/>
      <c r="D42" s="49"/>
      <c r="E42" s="50">
        <f>143480.34+1671.54+231.87+5.37</f>
        <v>145389.12</v>
      </c>
      <c r="F42" s="45"/>
      <c r="G42" s="44">
        <f>145612.23+1669.15+2.47+207.42</f>
        <v>147491.27000000002</v>
      </c>
      <c r="H42" s="44"/>
      <c r="I42" s="45"/>
    </row>
    <row r="43" spans="1:9" ht="12.75">
      <c r="A43" s="1">
        <v>3</v>
      </c>
      <c r="B43" s="48" t="s">
        <v>40</v>
      </c>
      <c r="C43" s="49"/>
      <c r="D43" s="49"/>
      <c r="E43" s="50">
        <f>481031.72+916.18</f>
        <v>481947.89999999997</v>
      </c>
      <c r="F43" s="45"/>
      <c r="G43" s="44">
        <f>483330.76+801.04</f>
        <v>484131.8</v>
      </c>
      <c r="H43" s="44"/>
      <c r="I43" s="45"/>
    </row>
    <row r="44" spans="1:9" ht="12.75">
      <c r="A44" s="1">
        <v>4</v>
      </c>
      <c r="B44" s="48" t="s">
        <v>41</v>
      </c>
      <c r="C44" s="49"/>
      <c r="D44" s="49"/>
      <c r="E44" s="50">
        <f>155062.87+265.78</f>
        <v>155328.65</v>
      </c>
      <c r="F44" s="45"/>
      <c r="G44" s="44">
        <f>156460.22+235.42</f>
        <v>156695.64</v>
      </c>
      <c r="H44" s="44"/>
      <c r="I44" s="45"/>
    </row>
    <row r="45" spans="1:9" ht="13.5" thickBot="1">
      <c r="A45" s="2">
        <v>5</v>
      </c>
      <c r="B45" s="46" t="s">
        <v>42</v>
      </c>
      <c r="C45" s="47"/>
      <c r="D45" s="47"/>
      <c r="E45" s="51"/>
      <c r="F45" s="52"/>
      <c r="G45" s="41"/>
      <c r="H45" s="41"/>
      <c r="I45" s="42"/>
    </row>
    <row r="46" spans="1:9" ht="13.5" thickBot="1">
      <c r="A46" s="18"/>
      <c r="B46" s="33" t="s">
        <v>43</v>
      </c>
      <c r="C46" s="34"/>
      <c r="D46" s="35"/>
      <c r="E46" s="33">
        <f>SUM(E41:F45)</f>
        <v>1412552.0099999998</v>
      </c>
      <c r="F46" s="35"/>
      <c r="G46" s="34">
        <f>SUM(G41:I45)</f>
        <v>1412822.71</v>
      </c>
      <c r="H46" s="34"/>
      <c r="I46" s="35"/>
    </row>
    <row r="49" spans="1:9" ht="12.75" customHeight="1">
      <c r="A49" s="43" t="s">
        <v>44</v>
      </c>
      <c r="B49" s="43"/>
      <c r="C49" s="43"/>
      <c r="D49" s="43"/>
      <c r="E49" s="43"/>
      <c r="F49" s="43"/>
      <c r="G49" s="43"/>
      <c r="H49" s="43"/>
      <c r="I49" s="43"/>
    </row>
    <row r="50" ht="13.5" thickBot="1"/>
    <row r="51" spans="1:9" ht="13.5" thickBot="1">
      <c r="A51" s="17" t="s">
        <v>34</v>
      </c>
      <c r="B51" s="34" t="s">
        <v>35</v>
      </c>
      <c r="C51" s="34"/>
      <c r="D51" s="34"/>
      <c r="E51" s="33" t="s">
        <v>36</v>
      </c>
      <c r="F51" s="35"/>
      <c r="G51" s="34" t="s">
        <v>37</v>
      </c>
      <c r="H51" s="34"/>
      <c r="I51" s="35"/>
    </row>
    <row r="52" spans="1:9" ht="13.5" thickBot="1">
      <c r="A52" s="3">
        <v>1</v>
      </c>
      <c r="B52" s="36" t="s">
        <v>45</v>
      </c>
      <c r="C52" s="37"/>
      <c r="D52" s="37"/>
      <c r="E52" s="38">
        <v>25872</v>
      </c>
      <c r="F52" s="39"/>
      <c r="G52" s="40">
        <v>25829.87</v>
      </c>
      <c r="H52" s="40"/>
      <c r="I52" s="39"/>
    </row>
    <row r="53" spans="1:9" ht="13.5" thickBot="1">
      <c r="A53" s="18"/>
      <c r="B53" s="33" t="s">
        <v>43</v>
      </c>
      <c r="C53" s="34"/>
      <c r="D53" s="35"/>
      <c r="E53" s="33">
        <f>SUM(E52:F52)</f>
        <v>25872</v>
      </c>
      <c r="F53" s="35"/>
      <c r="G53" s="34">
        <f>SUM(G52:I52)</f>
        <v>25829.87</v>
      </c>
      <c r="H53" s="34"/>
      <c r="I53" s="35"/>
    </row>
  </sheetData>
  <sheetProtection/>
  <mergeCells count="87">
    <mergeCell ref="A2:I2"/>
    <mergeCell ref="A4:I4"/>
    <mergeCell ref="A5:I5"/>
    <mergeCell ref="A6:I6"/>
    <mergeCell ref="B13:F13"/>
    <mergeCell ref="B14:F14"/>
    <mergeCell ref="B15:F15"/>
    <mergeCell ref="B16:F16"/>
    <mergeCell ref="A9:I9"/>
    <mergeCell ref="G11:I11"/>
    <mergeCell ref="B11:F11"/>
    <mergeCell ref="B12:F12"/>
    <mergeCell ref="G12:I12"/>
    <mergeCell ref="B17:F17"/>
    <mergeCell ref="B18:F18"/>
    <mergeCell ref="B19:F19"/>
    <mergeCell ref="B20:F20"/>
    <mergeCell ref="B24:F24"/>
    <mergeCell ref="G20:I20"/>
    <mergeCell ref="B21:F21"/>
    <mergeCell ref="B22:F22"/>
    <mergeCell ref="G24:I24"/>
    <mergeCell ref="B23:F23"/>
    <mergeCell ref="G22:I22"/>
    <mergeCell ref="G23:I23"/>
    <mergeCell ref="G13:I13"/>
    <mergeCell ref="G14:I14"/>
    <mergeCell ref="G15:I15"/>
    <mergeCell ref="G21:I21"/>
    <mergeCell ref="G16:I16"/>
    <mergeCell ref="G17:I17"/>
    <mergeCell ref="G18:I18"/>
    <mergeCell ref="G19:I19"/>
    <mergeCell ref="B28:F28"/>
    <mergeCell ref="B25:F25"/>
    <mergeCell ref="B29:F29"/>
    <mergeCell ref="G26:I26"/>
    <mergeCell ref="G27:I27"/>
    <mergeCell ref="G28:I28"/>
    <mergeCell ref="G29:I29"/>
    <mergeCell ref="G25:I25"/>
    <mergeCell ref="B26:F26"/>
    <mergeCell ref="B27:F27"/>
    <mergeCell ref="B32:F32"/>
    <mergeCell ref="B33:F33"/>
    <mergeCell ref="G32:I32"/>
    <mergeCell ref="G33:I33"/>
    <mergeCell ref="B30:F30"/>
    <mergeCell ref="B31:F31"/>
    <mergeCell ref="G31:I31"/>
    <mergeCell ref="G30:I30"/>
    <mergeCell ref="A38:I38"/>
    <mergeCell ref="E40:F40"/>
    <mergeCell ref="G40:I40"/>
    <mergeCell ref="B40:D40"/>
    <mergeCell ref="B34:F34"/>
    <mergeCell ref="G34:I34"/>
    <mergeCell ref="B35:F35"/>
    <mergeCell ref="G35:I35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SheetLayoutView="100" zoomScalePageLayoutView="0" workbookViewId="0" topLeftCell="A1">
      <selection activeCell="F49" sqref="F49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53" t="s">
        <v>89</v>
      </c>
      <c r="B2" s="53"/>
      <c r="C2" s="53"/>
      <c r="D2" s="53"/>
      <c r="E2" s="53"/>
      <c r="F2" s="53"/>
      <c r="G2" s="53"/>
      <c r="H2" s="53"/>
      <c r="I2" s="53"/>
    </row>
    <row r="4" spans="1:9" ht="12.75">
      <c r="A4" s="101" t="s">
        <v>46</v>
      </c>
      <c r="B4" s="101"/>
      <c r="C4" s="101"/>
      <c r="D4" s="101"/>
      <c r="E4" s="101"/>
      <c r="F4" s="101"/>
      <c r="G4" s="101"/>
      <c r="H4" s="101"/>
      <c r="I4" s="101"/>
    </row>
    <row r="5" spans="3:7" ht="13.5" thickBot="1">
      <c r="C5" s="117" t="s">
        <v>79</v>
      </c>
      <c r="D5" s="117"/>
      <c r="E5" s="117"/>
      <c r="F5" s="117"/>
      <c r="G5" s="117"/>
    </row>
    <row r="6" spans="1:9" ht="13.5" thickBot="1">
      <c r="A6" s="117" t="s">
        <v>47</v>
      </c>
      <c r="B6" s="117"/>
      <c r="C6" s="117"/>
      <c r="D6" s="117"/>
      <c r="F6" s="20" t="s">
        <v>84</v>
      </c>
      <c r="G6" s="19"/>
      <c r="H6" s="19"/>
      <c r="I6" s="19"/>
    </row>
    <row r="7" ht="13.5" thickBot="1"/>
    <row r="8" spans="1:9" ht="12.75">
      <c r="A8" s="112" t="s">
        <v>71</v>
      </c>
      <c r="B8" s="113"/>
      <c r="C8" s="113"/>
      <c r="D8" s="113"/>
      <c r="E8" s="113"/>
      <c r="F8" s="113"/>
      <c r="G8" s="114">
        <v>-32795.75</v>
      </c>
      <c r="H8" s="115"/>
      <c r="I8" s="116"/>
    </row>
    <row r="9" spans="1:9" ht="12.75">
      <c r="A9" s="48" t="s">
        <v>48</v>
      </c>
      <c r="B9" s="49"/>
      <c r="C9" s="49"/>
      <c r="D9" s="49"/>
      <c r="E9" s="49"/>
      <c r="F9" s="49"/>
      <c r="G9" s="106">
        <f>G10+G11</f>
        <v>1305580.0799999998</v>
      </c>
      <c r="H9" s="107"/>
      <c r="I9" s="108"/>
    </row>
    <row r="10" spans="1:9" ht="12.75">
      <c r="A10" s="102" t="s">
        <v>73</v>
      </c>
      <c r="B10" s="49"/>
      <c r="C10" s="49"/>
      <c r="D10" s="49"/>
      <c r="E10" s="49"/>
      <c r="F10" s="49"/>
      <c r="G10" s="103">
        <f>1270045.99+663+3791.14</f>
        <v>1274500.13</v>
      </c>
      <c r="H10" s="104"/>
      <c r="I10" s="105"/>
    </row>
    <row r="11" spans="1:9" ht="12.75">
      <c r="A11" s="102" t="s">
        <v>74</v>
      </c>
      <c r="B11" s="49"/>
      <c r="C11" s="49"/>
      <c r="D11" s="49"/>
      <c r="E11" s="49"/>
      <c r="F11" s="49"/>
      <c r="G11" s="109">
        <f>47.94+31032.01</f>
        <v>31079.949999999997</v>
      </c>
      <c r="H11" s="110"/>
      <c r="I11" s="111"/>
    </row>
    <row r="12" spans="1:9" ht="12.75">
      <c r="A12" s="102" t="s">
        <v>70</v>
      </c>
      <c r="B12" s="49"/>
      <c r="C12" s="49"/>
      <c r="D12" s="49"/>
      <c r="E12" s="49"/>
      <c r="F12" s="49"/>
      <c r="G12" s="103">
        <f>G13+G14</f>
        <v>1304618.59</v>
      </c>
      <c r="H12" s="104"/>
      <c r="I12" s="105"/>
    </row>
    <row r="13" spans="1:9" ht="12.75">
      <c r="A13" s="102" t="s">
        <v>73</v>
      </c>
      <c r="B13" s="49"/>
      <c r="C13" s="49"/>
      <c r="D13" s="49"/>
      <c r="E13" s="49"/>
      <c r="F13" s="49"/>
      <c r="G13" s="103">
        <f>1271975.15+1757.08+663</f>
        <v>1274395.23</v>
      </c>
      <c r="H13" s="104"/>
      <c r="I13" s="105"/>
    </row>
    <row r="14" spans="1:9" ht="12.75">
      <c r="A14" s="102" t="s">
        <v>74</v>
      </c>
      <c r="B14" s="49"/>
      <c r="C14" s="49"/>
      <c r="D14" s="49"/>
      <c r="E14" s="49"/>
      <c r="F14" s="49"/>
      <c r="G14" s="103">
        <f>10.52+30212.84</f>
        <v>30223.36</v>
      </c>
      <c r="H14" s="104"/>
      <c r="I14" s="105"/>
    </row>
    <row r="15" spans="1:9" ht="13.5" thickBot="1">
      <c r="A15" s="48" t="s">
        <v>83</v>
      </c>
      <c r="B15" s="49"/>
      <c r="C15" s="49"/>
      <c r="D15" s="49"/>
      <c r="E15" s="49"/>
      <c r="F15" s="49"/>
      <c r="G15" s="119">
        <f>G8+G9-I42</f>
        <v>-406427.3700000001</v>
      </c>
      <c r="H15" s="120"/>
      <c r="I15" s="121"/>
    </row>
    <row r="16" spans="1:9" ht="13.5" thickBot="1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20.25" customHeight="1" thickBot="1">
      <c r="A17" s="22" t="s">
        <v>51</v>
      </c>
      <c r="B17" s="122" t="s">
        <v>49</v>
      </c>
      <c r="C17" s="123"/>
      <c r="D17" s="123"/>
      <c r="E17" s="123"/>
      <c r="F17" s="123"/>
      <c r="G17" s="123"/>
      <c r="H17" s="124"/>
      <c r="I17" s="22" t="s">
        <v>50</v>
      </c>
    </row>
    <row r="18" spans="1:11" ht="12.75">
      <c r="A18" s="4">
        <v>1</v>
      </c>
      <c r="B18" s="125" t="s">
        <v>52</v>
      </c>
      <c r="C18" s="126"/>
      <c r="D18" s="126"/>
      <c r="E18" s="126"/>
      <c r="F18" s="126"/>
      <c r="G18" s="126"/>
      <c r="H18" s="127"/>
      <c r="I18" s="28">
        <f>320939.5</f>
        <v>320939.5</v>
      </c>
      <c r="K18" s="30"/>
    </row>
    <row r="19" spans="1:11" ht="12.75">
      <c r="A19" s="5">
        <v>2</v>
      </c>
      <c r="B19" s="54" t="s">
        <v>53</v>
      </c>
      <c r="C19" s="55"/>
      <c r="D19" s="55"/>
      <c r="E19" s="55"/>
      <c r="F19" s="55"/>
      <c r="G19" s="55"/>
      <c r="H19" s="56"/>
      <c r="I19" s="24">
        <v>64829.78</v>
      </c>
      <c r="K19" s="30"/>
    </row>
    <row r="20" spans="1:11" ht="12.75">
      <c r="A20" s="5">
        <v>3</v>
      </c>
      <c r="B20" s="54" t="s">
        <v>54</v>
      </c>
      <c r="C20" s="55"/>
      <c r="D20" s="55"/>
      <c r="E20" s="55"/>
      <c r="F20" s="55"/>
      <c r="G20" s="55"/>
      <c r="H20" s="56"/>
      <c r="I20" s="24">
        <f>250023.02-11500</f>
        <v>238523.02</v>
      </c>
      <c r="K20" s="30"/>
    </row>
    <row r="21" spans="1:11" ht="12.75">
      <c r="A21" s="5">
        <v>4</v>
      </c>
      <c r="B21" s="54" t="s">
        <v>55</v>
      </c>
      <c r="C21" s="55"/>
      <c r="D21" s="55"/>
      <c r="E21" s="55"/>
      <c r="F21" s="55"/>
      <c r="G21" s="55"/>
      <c r="H21" s="56"/>
      <c r="I21" s="24">
        <f>49035.19-2300</f>
        <v>46735.19</v>
      </c>
      <c r="K21" s="30"/>
    </row>
    <row r="22" spans="1:11" ht="12.75">
      <c r="A22" s="5">
        <v>5</v>
      </c>
      <c r="B22" s="54" t="s">
        <v>56</v>
      </c>
      <c r="C22" s="55"/>
      <c r="D22" s="55"/>
      <c r="E22" s="55"/>
      <c r="F22" s="55"/>
      <c r="G22" s="55"/>
      <c r="H22" s="56"/>
      <c r="I22" s="24">
        <v>144000</v>
      </c>
      <c r="K22" s="30"/>
    </row>
    <row r="23" spans="1:11" ht="12.75">
      <c r="A23" s="5">
        <v>6</v>
      </c>
      <c r="B23" s="102" t="s">
        <v>85</v>
      </c>
      <c r="C23" s="49"/>
      <c r="D23" s="49"/>
      <c r="E23" s="49"/>
      <c r="F23" s="49"/>
      <c r="G23" s="49"/>
      <c r="H23" s="118"/>
      <c r="I23" s="24">
        <v>575</v>
      </c>
      <c r="K23" s="30"/>
    </row>
    <row r="24" spans="1:11" ht="12.75">
      <c r="A24" s="5">
        <v>7</v>
      </c>
      <c r="B24" s="54" t="s">
        <v>57</v>
      </c>
      <c r="C24" s="55"/>
      <c r="D24" s="55"/>
      <c r="E24" s="55"/>
      <c r="F24" s="55"/>
      <c r="G24" s="55"/>
      <c r="H24" s="56"/>
      <c r="I24" s="24">
        <v>6000</v>
      </c>
      <c r="K24" s="30"/>
    </row>
    <row r="25" spans="1:11" ht="12.75">
      <c r="A25" s="5">
        <v>8</v>
      </c>
      <c r="B25" s="54" t="s">
        <v>58</v>
      </c>
      <c r="C25" s="55"/>
      <c r="D25" s="55"/>
      <c r="E25" s="55"/>
      <c r="F25" s="55"/>
      <c r="G25" s="55"/>
      <c r="H25" s="56"/>
      <c r="I25" s="24">
        <v>59882.78</v>
      </c>
      <c r="K25" s="30"/>
    </row>
    <row r="26" spans="1:11" ht="12.75">
      <c r="A26" s="5">
        <v>9</v>
      </c>
      <c r="B26" s="54" t="s">
        <v>59</v>
      </c>
      <c r="C26" s="55"/>
      <c r="D26" s="55"/>
      <c r="E26" s="55"/>
      <c r="F26" s="55"/>
      <c r="G26" s="55"/>
      <c r="H26" s="56"/>
      <c r="I26" s="24">
        <v>33827.94</v>
      </c>
      <c r="K26" s="30"/>
    </row>
    <row r="27" spans="1:11" ht="13.5" customHeight="1">
      <c r="A27" s="5">
        <v>10</v>
      </c>
      <c r="B27" s="54" t="s">
        <v>60</v>
      </c>
      <c r="C27" s="55"/>
      <c r="D27" s="55"/>
      <c r="E27" s="55"/>
      <c r="F27" s="55"/>
      <c r="G27" s="55"/>
      <c r="H27" s="56"/>
      <c r="I27" s="24">
        <v>68019.69</v>
      </c>
      <c r="K27" s="30"/>
    </row>
    <row r="28" spans="1:11" ht="13.5" customHeight="1">
      <c r="A28" s="5">
        <v>11</v>
      </c>
      <c r="B28" s="102" t="s">
        <v>75</v>
      </c>
      <c r="C28" s="49"/>
      <c r="D28" s="49"/>
      <c r="E28" s="49"/>
      <c r="F28" s="49"/>
      <c r="G28" s="49"/>
      <c r="H28" s="118"/>
      <c r="I28" s="24">
        <f>120000+12999+8750</f>
        <v>141749</v>
      </c>
      <c r="K28" s="30"/>
    </row>
    <row r="29" spans="1:11" ht="13.5" customHeight="1">
      <c r="A29" s="11">
        <v>13</v>
      </c>
      <c r="B29" s="128" t="s">
        <v>86</v>
      </c>
      <c r="C29" s="129"/>
      <c r="D29" s="129"/>
      <c r="E29" s="129"/>
      <c r="F29" s="129"/>
      <c r="G29" s="129"/>
      <c r="H29" s="130"/>
      <c r="I29" s="26">
        <v>3300</v>
      </c>
      <c r="J29" s="30"/>
      <c r="K29" s="30"/>
    </row>
    <row r="30" spans="1:11" ht="12.75">
      <c r="A30" s="5">
        <v>14</v>
      </c>
      <c r="B30" s="54" t="s">
        <v>72</v>
      </c>
      <c r="C30" s="55"/>
      <c r="D30" s="55"/>
      <c r="E30" s="55"/>
      <c r="F30" s="55"/>
      <c r="G30" s="55"/>
      <c r="H30" s="56"/>
      <c r="I30" s="24">
        <v>6125</v>
      </c>
      <c r="K30" s="30"/>
    </row>
    <row r="31" spans="1:11" ht="12.75">
      <c r="A31" s="5">
        <v>15</v>
      </c>
      <c r="B31" s="54" t="s">
        <v>87</v>
      </c>
      <c r="C31" s="55"/>
      <c r="D31" s="55"/>
      <c r="E31" s="55"/>
      <c r="F31" s="55"/>
      <c r="G31" s="55"/>
      <c r="H31" s="56"/>
      <c r="I31" s="24">
        <v>14887.76</v>
      </c>
      <c r="K31" s="30"/>
    </row>
    <row r="32" spans="1:11" ht="12.75">
      <c r="A32" s="5">
        <v>16</v>
      </c>
      <c r="B32" s="54" t="s">
        <v>61</v>
      </c>
      <c r="C32" s="55"/>
      <c r="D32" s="55"/>
      <c r="E32" s="55"/>
      <c r="F32" s="55"/>
      <c r="G32" s="55"/>
      <c r="H32" s="56"/>
      <c r="I32" s="24">
        <v>743</v>
      </c>
      <c r="K32" s="30"/>
    </row>
    <row r="33" spans="1:11" ht="12.75">
      <c r="A33" s="5">
        <v>17</v>
      </c>
      <c r="B33" s="54" t="s">
        <v>62</v>
      </c>
      <c r="C33" s="55"/>
      <c r="D33" s="55"/>
      <c r="E33" s="55"/>
      <c r="F33" s="55"/>
      <c r="G33" s="55"/>
      <c r="H33" s="56"/>
      <c r="I33" s="24">
        <v>1095.15</v>
      </c>
      <c r="K33" s="30"/>
    </row>
    <row r="34" spans="1:11" ht="12.75">
      <c r="A34" s="5">
        <v>18</v>
      </c>
      <c r="B34" s="54" t="s">
        <v>88</v>
      </c>
      <c r="C34" s="55"/>
      <c r="D34" s="55"/>
      <c r="E34" s="55"/>
      <c r="F34" s="55"/>
      <c r="G34" s="55"/>
      <c r="H34" s="56"/>
      <c r="I34" s="24">
        <f>1012+2632.5</f>
        <v>3644.5</v>
      </c>
      <c r="K34" s="30"/>
    </row>
    <row r="35" spans="1:11" ht="12.75">
      <c r="A35" s="6">
        <v>19</v>
      </c>
      <c r="B35" s="102" t="s">
        <v>81</v>
      </c>
      <c r="C35" s="49"/>
      <c r="D35" s="49"/>
      <c r="E35" s="49"/>
      <c r="F35" s="49"/>
      <c r="G35" s="49"/>
      <c r="H35" s="118"/>
      <c r="I35" s="25">
        <f>7977.1+13000+70+74086+3490+2620+107440.51+21046.5+35200+5215-10500</f>
        <v>259645.11</v>
      </c>
      <c r="K35" s="30"/>
    </row>
    <row r="36" spans="1:11" ht="12.75">
      <c r="A36" s="6">
        <v>20</v>
      </c>
      <c r="B36" s="134" t="s">
        <v>63</v>
      </c>
      <c r="C36" s="47"/>
      <c r="D36" s="47"/>
      <c r="E36" s="47"/>
      <c r="F36" s="47"/>
      <c r="G36" s="47"/>
      <c r="H36" s="135"/>
      <c r="I36" s="32">
        <f>25188.5+13800+3600</f>
        <v>42588.5</v>
      </c>
      <c r="K36" s="30"/>
    </row>
    <row r="37" spans="1:11" ht="12.75">
      <c r="A37" s="11"/>
      <c r="B37" s="128" t="s">
        <v>64</v>
      </c>
      <c r="C37" s="129"/>
      <c r="D37" s="129"/>
      <c r="E37" s="129"/>
      <c r="F37" s="129"/>
      <c r="G37" s="129"/>
      <c r="H37" s="130"/>
      <c r="I37" s="29"/>
      <c r="K37" s="30"/>
    </row>
    <row r="38" spans="1:11" ht="12.75">
      <c r="A38" s="11"/>
      <c r="B38" s="128" t="s">
        <v>65</v>
      </c>
      <c r="C38" s="129"/>
      <c r="D38" s="129"/>
      <c r="E38" s="129"/>
      <c r="F38" s="129"/>
      <c r="G38" s="129"/>
      <c r="H38" s="130"/>
      <c r="I38" s="31"/>
      <c r="K38" s="30"/>
    </row>
    <row r="39" spans="1:11" ht="12.75">
      <c r="A39" s="6">
        <v>21</v>
      </c>
      <c r="B39" s="134" t="s">
        <v>67</v>
      </c>
      <c r="C39" s="47"/>
      <c r="D39" s="47"/>
      <c r="E39" s="47"/>
      <c r="F39" s="47"/>
      <c r="G39" s="47"/>
      <c r="H39" s="135"/>
      <c r="I39" s="25">
        <f>25000+13770+5000+51141.73-5215</f>
        <v>89696.73000000001</v>
      </c>
      <c r="K39" s="30"/>
    </row>
    <row r="40" spans="1:11" ht="12.75">
      <c r="A40" s="10"/>
      <c r="B40" s="136" t="s">
        <v>66</v>
      </c>
      <c r="C40" s="37"/>
      <c r="D40" s="37"/>
      <c r="E40" s="37"/>
      <c r="F40" s="37"/>
      <c r="G40" s="37"/>
      <c r="H40" s="137"/>
      <c r="I40" s="23"/>
      <c r="K40" s="30"/>
    </row>
    <row r="41" spans="1:11" ht="16.5" customHeight="1" thickBot="1">
      <c r="A41" s="5">
        <v>22</v>
      </c>
      <c r="B41" s="102" t="s">
        <v>69</v>
      </c>
      <c r="C41" s="49"/>
      <c r="D41" s="49"/>
      <c r="E41" s="49"/>
      <c r="F41" s="49"/>
      <c r="G41" s="49"/>
      <c r="H41" s="118"/>
      <c r="I41" s="24">
        <v>132404.05</v>
      </c>
      <c r="K41" s="30"/>
    </row>
    <row r="42" spans="1:11" ht="12" customHeight="1" thickBot="1">
      <c r="A42" s="21"/>
      <c r="B42" s="131" t="s">
        <v>68</v>
      </c>
      <c r="C42" s="132"/>
      <c r="D42" s="132"/>
      <c r="E42" s="132"/>
      <c r="F42" s="132"/>
      <c r="G42" s="132"/>
      <c r="H42" s="133"/>
      <c r="I42" s="27">
        <f>SUM(I18:I41)</f>
        <v>1679211.7</v>
      </c>
      <c r="K42" s="30"/>
    </row>
  </sheetData>
  <sheetProtection/>
  <mergeCells count="47">
    <mergeCell ref="B34:H34"/>
    <mergeCell ref="B35:H35"/>
    <mergeCell ref="B36:H36"/>
    <mergeCell ref="B37:H37"/>
    <mergeCell ref="B29:H29"/>
    <mergeCell ref="B30:H30"/>
    <mergeCell ref="B31:H31"/>
    <mergeCell ref="B42:H42"/>
    <mergeCell ref="B38:H38"/>
    <mergeCell ref="B39:H39"/>
    <mergeCell ref="B40:H40"/>
    <mergeCell ref="B41:H41"/>
    <mergeCell ref="B32:H32"/>
    <mergeCell ref="B33:H33"/>
    <mergeCell ref="B17:H17"/>
    <mergeCell ref="B18:H18"/>
    <mergeCell ref="B20:H20"/>
    <mergeCell ref="B21:H21"/>
    <mergeCell ref="B22:H22"/>
    <mergeCell ref="B19:H19"/>
    <mergeCell ref="B24:H24"/>
    <mergeCell ref="B27:H27"/>
    <mergeCell ref="B28:H28"/>
    <mergeCell ref="B23:H23"/>
    <mergeCell ref="B25:H25"/>
    <mergeCell ref="B26:H26"/>
    <mergeCell ref="A13:F13"/>
    <mergeCell ref="G13:I13"/>
    <mergeCell ref="A15:F15"/>
    <mergeCell ref="G15:I15"/>
    <mergeCell ref="A14:F14"/>
    <mergeCell ref="G14:I14"/>
    <mergeCell ref="A16:I16"/>
    <mergeCell ref="A8:F8"/>
    <mergeCell ref="G8:I8"/>
    <mergeCell ref="A10:F10"/>
    <mergeCell ref="G10:I10"/>
    <mergeCell ref="A2:I2"/>
    <mergeCell ref="A4:I4"/>
    <mergeCell ref="C5:G5"/>
    <mergeCell ref="A6:D6"/>
    <mergeCell ref="A12:F12"/>
    <mergeCell ref="G12:I12"/>
    <mergeCell ref="A9:F9"/>
    <mergeCell ref="G9:I9"/>
    <mergeCell ref="A11:F11"/>
    <mergeCell ref="G11:I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2019-10-04T08:41:45Z</cp:lastPrinted>
  <dcterms:created xsi:type="dcterms:W3CDTF">1996-10-08T23:32:33Z</dcterms:created>
  <dcterms:modified xsi:type="dcterms:W3CDTF">2019-10-22T12:11:14Z</dcterms:modified>
  <cp:category/>
  <cp:version/>
  <cp:contentType/>
  <cp:contentStatus/>
</cp:coreProperties>
</file>